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tudia stacjonarne I stopni sem" sheetId="1" r:id="rId1"/>
    <sheet name="Studia stacjonarne II stop. GW" sheetId="2" r:id="rId2"/>
    <sheet name="Studia stacjonarne II stop. IM" sheetId="3" r:id="rId3"/>
  </sheets>
  <definedNames>
    <definedName name="_xlnm.Print_Area" localSheetId="0">'Studia stacjonarne I stopni sem'!$A$1:$W$75</definedName>
    <definedName name="_xlnm.Print_Area" localSheetId="1">'Studia stacjonarne II stop. GW'!$A$1:$N$55</definedName>
    <definedName name="_xlnm.Print_Area" localSheetId="2">'Studia stacjonarne II stop. IM'!$A$1:$S$56</definedName>
  </definedNames>
  <calcPr fullCalcOnLoad="1"/>
</workbook>
</file>

<file path=xl/sharedStrings.xml><?xml version="1.0" encoding="utf-8"?>
<sst xmlns="http://schemas.openxmlformats.org/spreadsheetml/2006/main" count="460" uniqueCount="189">
  <si>
    <t>L.p.</t>
  </si>
  <si>
    <t>Nazwa przedmiotu</t>
  </si>
  <si>
    <t>Forma zaliczenia</t>
  </si>
  <si>
    <t>Liczba godzin</t>
  </si>
  <si>
    <t>w.</t>
  </si>
  <si>
    <t>ćw.</t>
  </si>
  <si>
    <t>Rok I</t>
  </si>
  <si>
    <t>Rok II</t>
  </si>
  <si>
    <t>Seminarium dyplomowe</t>
  </si>
  <si>
    <t>wyk.</t>
  </si>
  <si>
    <t xml:space="preserve">       ECTS</t>
  </si>
  <si>
    <t xml:space="preserve">Rodzaj ćwiczeń </t>
  </si>
  <si>
    <t>Liczba egzaminów w semestrze</t>
  </si>
  <si>
    <t>Liczba punktów ETCS w semestrze</t>
  </si>
  <si>
    <t>-</t>
  </si>
  <si>
    <t>Język obcy</t>
  </si>
  <si>
    <t>Pk</t>
  </si>
  <si>
    <t>A</t>
  </si>
  <si>
    <t>L</t>
  </si>
  <si>
    <t>P</t>
  </si>
  <si>
    <t>T</t>
  </si>
  <si>
    <t>Semestr</t>
  </si>
  <si>
    <t>Hydrologia dynamiczna</t>
  </si>
  <si>
    <t>Specjalistyczne systemy informacji przestrzennej</t>
  </si>
  <si>
    <t>Niezawodność i bezp. w inżynierii i gosp. wodnej</t>
  </si>
  <si>
    <t>Zastosowanie metod statystycznych w gosp. wodnej</t>
  </si>
  <si>
    <t>Melioracje terenów zurbanizowanych</t>
  </si>
  <si>
    <t>Melioracje leśne i przeciwerozyjne</t>
  </si>
  <si>
    <t>Melioracje dolin rzecznych</t>
  </si>
  <si>
    <t>Mechanika płynów i dynamika fluwialna</t>
  </si>
  <si>
    <t>Przedmiot do wyboru I</t>
  </si>
  <si>
    <t>Przedmiot do wyboru II</t>
  </si>
  <si>
    <t>Przedmiot do wyboru III</t>
  </si>
  <si>
    <t>Planowanie i programowanie w gospodarce wodnej</t>
  </si>
  <si>
    <t>Specjalistyczne ćwiczenia terenowe</t>
  </si>
  <si>
    <t>Pracownia magisterska</t>
  </si>
  <si>
    <r>
      <t>PLAN STUDIÓW NA KIERUNKU INŻYNIERIA I GOSPODARKA WODNA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</si>
  <si>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å</t>
  </si>
  <si>
    <t>Przedmioty do wyboru</t>
  </si>
  <si>
    <t>Dokumentacja wodno-prawna</t>
  </si>
  <si>
    <t>Gospodarka wodna terenów zurbanizowanych</t>
  </si>
  <si>
    <t>Hydrologiczne zjawiska ekstremalna</t>
  </si>
  <si>
    <t>Melioracje terenów górskich i podgórskich</t>
  </si>
  <si>
    <t>Rolnicze i poza rolnicze obciążenie środowiska</t>
  </si>
  <si>
    <t>Stawy rybne</t>
  </si>
  <si>
    <t>Eksploatacja budowli wodnych</t>
  </si>
  <si>
    <t>Bilanse wodno-gospodarcze</t>
  </si>
  <si>
    <t>Wpływ budowli piętrzących na tereny przyległe</t>
  </si>
  <si>
    <t>Wybrane działy budownictwa wodnego</t>
  </si>
  <si>
    <t>Geosyntetyki w budownictwie wodno-melioracyjnym</t>
  </si>
  <si>
    <t xml:space="preserve">      Standard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</si>
  <si>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</si>
  <si>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</si>
  <si>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</si>
  <si>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</si>
  <si>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</si>
  <si>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</si>
  <si>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</si>
  <si>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</si>
  <si>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</si>
  <si>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</si>
  <si>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WF</t>
  </si>
  <si>
    <t>Lk</t>
  </si>
  <si>
    <t>Technologie informacyjne</t>
  </si>
  <si>
    <t>tak</t>
  </si>
  <si>
    <t>Chemia</t>
  </si>
  <si>
    <t>Fizyka</t>
  </si>
  <si>
    <t>Grafika inżynierska i geometria wykreślna</t>
  </si>
  <si>
    <t>Fizyka i chemia gleb</t>
  </si>
  <si>
    <t>Matematyka I, II</t>
  </si>
  <si>
    <t>Ekologia środowiska wodnego</t>
  </si>
  <si>
    <t>Geodezja</t>
  </si>
  <si>
    <t>Systemy informacji przestrzennej</t>
  </si>
  <si>
    <t>Hydraulika</t>
  </si>
  <si>
    <t>P/L</t>
  </si>
  <si>
    <t>Komputerowe wspomaganie projektowania</t>
  </si>
  <si>
    <t>Meteorologia i klimatologia</t>
  </si>
  <si>
    <t>Hydrologia</t>
  </si>
  <si>
    <t>Mechanika i wytrzymałość materiałów</t>
  </si>
  <si>
    <t>Inżynieria wodno-melioracyjna</t>
  </si>
  <si>
    <t>Budownictwo ogólne</t>
  </si>
  <si>
    <t>Budownictwo ziemne i fundamentowanie</t>
  </si>
  <si>
    <t xml:space="preserve">Zaopatrzenie w wodę i odprowadzanie ścieków </t>
  </si>
  <si>
    <t>Ryzyko i zagrożenie powodziowe</t>
  </si>
  <si>
    <t>Odwodnienia</t>
  </si>
  <si>
    <t>Retencja i ochrona przed suszą</t>
  </si>
  <si>
    <t>Budownictwo wodne</t>
  </si>
  <si>
    <t>Zintegrowane gospodarowanie wodą</t>
  </si>
  <si>
    <t>Inżynieria rzeczna</t>
  </si>
  <si>
    <t>Oceny oddziaływania na środowisko</t>
  </si>
  <si>
    <t>Technologia i organizacja robót budowlanych</t>
  </si>
  <si>
    <r>
      <t>Przedmiot do wyboru 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</si>
  <si>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 xml:space="preserve">Przedmiot do wyboru V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</si>
  <si>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r>
      <t xml:space="preserve">Przedmiot do wyboru VI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</si>
  <si>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t>Pracownia inżynierska</t>
  </si>
  <si>
    <t>Praktyka zawodowa</t>
  </si>
  <si>
    <t>4 tyg;  zal. w 7 sem.</t>
  </si>
  <si>
    <r>
      <t>E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przedmiot kończy się egzaminem</t>
    </r>
  </si>
  <si>
    <r>
      <t xml:space="preserve">Z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ćwiczeń na ocenę</t>
    </r>
  </si>
  <si>
    <t>Pompownie</t>
  </si>
  <si>
    <t>Erozja wodna</t>
  </si>
  <si>
    <r>
      <t xml:space="preserve">Z*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wykładów i ćwiczeń na ocenę</t>
    </r>
  </si>
  <si>
    <t>Elektrownie wodne</t>
  </si>
  <si>
    <t>Kosztorysowanie robót budowlanych</t>
  </si>
  <si>
    <r>
      <t xml:space="preserve">A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audytoryjne</t>
    </r>
  </si>
  <si>
    <r>
      <t xml:space="preserve">L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laboratoryjne</t>
    </r>
  </si>
  <si>
    <t>Ochrona wód</t>
  </si>
  <si>
    <r>
      <t xml:space="preserve">Lk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lektorat</t>
    </r>
  </si>
  <si>
    <r>
      <t xml:space="preserve">P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</t>
    </r>
  </si>
  <si>
    <r>
      <t xml:space="preserve">Pk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 na pracowni komputerowej</t>
    </r>
  </si>
  <si>
    <r>
      <t xml:space="preserve">T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terenowe</t>
    </r>
  </si>
  <si>
    <r>
      <t xml:space="preserve">E*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egzamin dyplomowy</t>
    </r>
  </si>
  <si>
    <r>
      <t>PLAN STUDIÓW NA KIERUNKU INŻYNIERIA I GOSPODARKA WODNA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</t>
    </r>
  </si>
  <si>
    <t xml:space="preserve">   blok specjalizacyjny</t>
  </si>
  <si>
    <t>Oczyszczanie ścieków i zagosp. osadów ściekowych</t>
  </si>
  <si>
    <t>Z,Z,Z</t>
  </si>
  <si>
    <t>E</t>
  </si>
  <si>
    <t>Z*</t>
  </si>
  <si>
    <t>Z</t>
  </si>
  <si>
    <t>1*</t>
  </si>
  <si>
    <t>Z,Z</t>
  </si>
  <si>
    <t>Z,...,E</t>
  </si>
  <si>
    <t>Z*,Z*</t>
  </si>
  <si>
    <t>E,E</t>
  </si>
  <si>
    <t>E*</t>
  </si>
  <si>
    <t>Ekonomika w gospodarce wodnej</t>
  </si>
  <si>
    <t>Mechanika gruntów</t>
  </si>
  <si>
    <t>Geologia inżynierska i hydrogeologia</t>
  </si>
  <si>
    <t>Prawo i administracja wodna</t>
  </si>
  <si>
    <t>Kompleksowe ćwiczenia terenowe I, II, III**</t>
  </si>
  <si>
    <t>suma</t>
  </si>
  <si>
    <t>wybierane</t>
  </si>
  <si>
    <t>%</t>
  </si>
  <si>
    <t>ECTS dla 30%</t>
  </si>
  <si>
    <t>Jeżeli wybieralny = 7 ECTS</t>
  </si>
  <si>
    <t>to tyle ECTS dla 30% wybiraln</t>
  </si>
  <si>
    <t>ECTS</t>
  </si>
  <si>
    <t>total</t>
  </si>
  <si>
    <t>w+cw</t>
  </si>
  <si>
    <t>różnica</t>
  </si>
  <si>
    <t>total h całość</t>
  </si>
  <si>
    <t>h w semestrze</t>
  </si>
  <si>
    <t>Budownictwo betonowe</t>
  </si>
  <si>
    <t>Budownictwo metalowe</t>
  </si>
  <si>
    <t>Zbiorniki retencyjne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</si>
  <si>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(30 h + 30 h)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</si>
  <si>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C (15 h + 30 h)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</si>
  <si>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 (15h + 15h)</t>
    </r>
  </si>
  <si>
    <r>
      <t>Przedmiot do wyboru 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</si>
  <si>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</si>
  <si>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IV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B</t>
    </r>
  </si>
  <si>
    <r>
      <t xml:space="preserve">Przedmiot do wyboru VII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</si>
  <si>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VIII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</si>
  <si>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IX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</si>
  <si>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t>III - Budownictwo wodno-melioracyjne (12 godz.) oraz Budownictwo wodne i sanitarne (12 godz.)</t>
  </si>
  <si>
    <t>II - Hydrometria i hydrogeologia (12 godz.) oraz Budownictwo ziemne (12 godz.)</t>
  </si>
  <si>
    <t>I - Meteorologia (6 godz.) oraz Gleboznawstwo (6 godz.)</t>
  </si>
  <si>
    <t>Sem. 2</t>
  </si>
  <si>
    <t>Sem. 4</t>
  </si>
  <si>
    <t>Sem. 6</t>
  </si>
  <si>
    <t>Z*,E</t>
  </si>
  <si>
    <t>Nawodnienia I, II</t>
  </si>
  <si>
    <t>Kształtowanie i zagospodarowanie przestrzenne</t>
  </si>
  <si>
    <t>Specjalność: Inżynieria Melioracyjna (IM)</t>
  </si>
  <si>
    <t>Specjalność: Gospodarka Wodna (GW)</t>
  </si>
  <si>
    <t>Język obcy**</t>
  </si>
  <si>
    <t>**</t>
  </si>
  <si>
    <t>Klimatyczne uwarunkowania bilansów wodnych</t>
  </si>
  <si>
    <t>Strefy zagrożenia powodziowego</t>
  </si>
  <si>
    <t>Ochrona własności intelektualnej i BHP</t>
  </si>
  <si>
    <t>Ochrona i renaturyzacja mokradeł</t>
  </si>
  <si>
    <t>2, 2, 2</t>
  </si>
  <si>
    <t>5, 5</t>
  </si>
  <si>
    <t>1, 1, 1, 2</t>
  </si>
  <si>
    <t>S - ćwiczenia seminaryjne i seminaria dyplomowe</t>
  </si>
  <si>
    <t>Przedmioty humanistyczne</t>
  </si>
  <si>
    <t>Fluvial geomorphology for engineers</t>
  </si>
  <si>
    <t>1, 1</t>
  </si>
  <si>
    <t>1, 1, 5</t>
  </si>
  <si>
    <t xml:space="preserve">   w przypadku wyboru przez studentów, przedmiot będzie realizowany
   w formie lektoratu (ćwiczenia bez wykładu)  </t>
  </si>
  <si>
    <t>K</t>
  </si>
  <si>
    <t>K - konwersatorium</t>
  </si>
  <si>
    <t>Modelowanie numeryczne w inżynierii wodnej</t>
  </si>
  <si>
    <t>Oznaczenia:</t>
  </si>
  <si>
    <t xml:space="preserve"> - moduły swobodnego i ograniczonego wyboru</t>
  </si>
  <si>
    <t>Stan na 17 marca 2012 roku</t>
  </si>
  <si>
    <t>4, 5</t>
  </si>
  <si>
    <t>Załącznik 1d</t>
  </si>
  <si>
    <t>Załącznik 2d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</si>
</sst>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0">
    <font>
      <sz val="10"/>
      <name val="Arial"/>
      <family val="0"/>
    </font>
    <font>
      <sz val="8"/>
      <name val="Arial"/>
      <family val="0"/>
    </font>
    <font>
      <sz val="8"/>
      <name val="Symbol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1"/>
      <name val="Symbol"/>
      <family val="1"/>
    </font>
    <font>
      <b/>
      <sz val="8"/>
      <name val="Symbol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vertAlign val="subscript"/>
      <sz val="10"/>
      <name val="Arial"/>
      <family val="0"/>
    </font>
    <font>
      <sz val="8"/>
      <color indexed="2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12"/>
      </top>
      <bottom style="thin"/>
    </border>
    <border>
      <left style="medium"/>
      <right style="medium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/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/>
      <right>
        <color indexed="63"/>
      </right>
      <top style="thin"/>
      <bottom style="medium">
        <color indexed="12"/>
      </bottom>
    </border>
    <border>
      <left style="medium"/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textRotation="9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textRotation="90"/>
    </xf>
    <xf numFmtId="0" fontId="18" fillId="0" borderId="0" xfId="0" applyFont="1" applyAlignment="1">
      <alignment horizontal="justify"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8" fillId="24" borderId="0" xfId="0" applyNumberFormat="1" applyFont="1" applyFill="1" applyAlignment="1">
      <alignment/>
    </xf>
    <xf numFmtId="0" fontId="18" fillId="25" borderId="0" xfId="0" applyFont="1" applyFill="1" applyBorder="1" applyAlignment="1">
      <alignment/>
    </xf>
    <xf numFmtId="0" fontId="17" fillId="2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20" borderId="21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left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17" fillId="20" borderId="0" xfId="0" applyFont="1" applyFill="1" applyAlignment="1">
      <alignment/>
    </xf>
    <xf numFmtId="165" fontId="17" fillId="20" borderId="0" xfId="0" applyNumberFormat="1" applyFont="1" applyFill="1" applyAlignment="1">
      <alignment/>
    </xf>
    <xf numFmtId="165" fontId="18" fillId="20" borderId="0" xfId="0" applyNumberFormat="1" applyFont="1" applyFill="1" applyAlignment="1">
      <alignment/>
    </xf>
    <xf numFmtId="0" fontId="18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8" fillId="20" borderId="0" xfId="0" applyFont="1" applyFill="1" applyAlignment="1">
      <alignment/>
    </xf>
    <xf numFmtId="0" fontId="5" fillId="20" borderId="57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left" vertical="center" wrapText="1"/>
    </xf>
    <xf numFmtId="0" fontId="3" fillId="20" borderId="26" xfId="0" applyFont="1" applyFill="1" applyBorder="1" applyAlignment="1">
      <alignment horizontal="left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5" fillId="20" borderId="66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3" fillId="20" borderId="0" xfId="0" applyFont="1" applyFill="1" applyAlignment="1">
      <alignment/>
    </xf>
    <xf numFmtId="0" fontId="3" fillId="20" borderId="26" xfId="0" applyFont="1" applyFill="1" applyBorder="1" applyAlignment="1">
      <alignment/>
    </xf>
    <xf numFmtId="0" fontId="5" fillId="20" borderId="18" xfId="0" applyFont="1" applyFill="1" applyBorder="1" applyAlignment="1">
      <alignment horizontal="center" vertical="center" wrapText="1"/>
    </xf>
    <xf numFmtId="0" fontId="7" fillId="20" borderId="0" xfId="0" applyFont="1" applyFill="1" applyAlignment="1">
      <alignment/>
    </xf>
    <xf numFmtId="0" fontId="5" fillId="20" borderId="36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20" borderId="20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4" fillId="20" borderId="15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3" fillId="0" borderId="60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/>
    </xf>
    <xf numFmtId="0" fontId="4" fillId="0" borderId="60" xfId="0" applyFont="1" applyBorder="1" applyAlignment="1">
      <alignment/>
    </xf>
    <xf numFmtId="0" fontId="3" fillId="2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41" xfId="0" applyBorder="1" applyAlignment="1">
      <alignment/>
    </xf>
    <xf numFmtId="0" fontId="5" fillId="20" borderId="41" xfId="0" applyFont="1" applyFill="1" applyBorder="1" applyAlignment="1">
      <alignment horizontal="center" vertical="center" wrapText="1"/>
    </xf>
    <xf numFmtId="0" fontId="5" fillId="20" borderId="5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3" fillId="20" borderId="32" xfId="0" applyFont="1" applyFill="1" applyBorder="1" applyAlignment="1">
      <alignment horizontal="left" vertical="center" wrapText="1"/>
    </xf>
    <xf numFmtId="0" fontId="3" fillId="20" borderId="39" xfId="0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20" borderId="14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left" vertical="center"/>
    </xf>
    <xf numFmtId="0" fontId="3" fillId="20" borderId="32" xfId="0" applyFont="1" applyFill="1" applyBorder="1" applyAlignment="1">
      <alignment horizontal="left" vertical="center"/>
    </xf>
    <xf numFmtId="0" fontId="3" fillId="20" borderId="28" xfId="0" applyFont="1" applyFill="1" applyBorder="1" applyAlignment="1">
      <alignment horizontal="left" vertical="center"/>
    </xf>
    <xf numFmtId="0" fontId="5" fillId="20" borderId="68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69" xfId="0" applyFont="1" applyFill="1" applyBorder="1" applyAlignment="1">
      <alignment horizontal="center" vertical="center" wrapText="1"/>
    </xf>
    <xf numFmtId="0" fontId="5" fillId="20" borderId="70" xfId="0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left" vertical="center" wrapText="1"/>
    </xf>
    <xf numFmtId="0" fontId="3" fillId="20" borderId="19" xfId="0" applyFont="1" applyFill="1" applyBorder="1" applyAlignment="1">
      <alignment horizontal="left" vertical="center" wrapText="1"/>
    </xf>
    <xf numFmtId="0" fontId="3" fillId="20" borderId="63" xfId="0" applyFont="1" applyFill="1" applyBorder="1" applyAlignment="1">
      <alignment horizontal="left" vertical="center" wrapText="1"/>
    </xf>
    <xf numFmtId="0" fontId="3" fillId="20" borderId="40" xfId="0" applyFont="1" applyFill="1" applyBorder="1" applyAlignment="1">
      <alignment horizontal="left" vertical="center" wrapText="1"/>
    </xf>
    <xf numFmtId="0" fontId="39" fillId="0" borderId="71" xfId="0" applyFont="1" applyBorder="1" applyAlignment="1">
      <alignment horizontal="center" vertical="top"/>
    </xf>
    <xf numFmtId="0" fontId="39" fillId="0" borderId="72" xfId="0" applyFont="1" applyBorder="1" applyAlignment="1">
      <alignment horizontal="center" vertical="top"/>
    </xf>
    <xf numFmtId="0" fontId="39" fillId="0" borderId="73" xfId="0" applyFont="1" applyBorder="1" applyAlignment="1">
      <alignment horizontal="center" vertical="top"/>
    </xf>
    <xf numFmtId="0" fontId="3" fillId="0" borderId="6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5" fillId="20" borderId="74" xfId="0" applyFont="1" applyFill="1" applyBorder="1" applyAlignment="1">
      <alignment horizontal="center" vertical="center" wrapText="1"/>
    </xf>
    <xf numFmtId="0" fontId="5" fillId="20" borderId="75" xfId="0" applyFont="1" applyFill="1" applyBorder="1" applyAlignment="1">
      <alignment horizontal="center" vertical="center" wrapText="1"/>
    </xf>
    <xf numFmtId="0" fontId="5" fillId="20" borderId="76" xfId="0" applyFont="1" applyFill="1" applyBorder="1" applyAlignment="1">
      <alignment horizontal="center" vertical="center" wrapText="1"/>
    </xf>
    <xf numFmtId="0" fontId="3" fillId="20" borderId="77" xfId="0" applyFont="1" applyFill="1" applyBorder="1" applyAlignment="1">
      <alignment horizontal="left" vertical="center" wrapText="1"/>
    </xf>
    <xf numFmtId="0" fontId="3" fillId="20" borderId="42" xfId="0" applyFont="1" applyFill="1" applyBorder="1" applyAlignment="1">
      <alignment horizontal="left" vertical="center" wrapText="1"/>
    </xf>
    <xf numFmtId="0" fontId="3" fillId="20" borderId="64" xfId="0" applyFont="1" applyFill="1" applyBorder="1" applyAlignment="1">
      <alignment horizontal="left" vertical="center" wrapText="1"/>
    </xf>
    <xf numFmtId="0" fontId="3" fillId="20" borderId="26" xfId="0" applyFont="1" applyFill="1" applyBorder="1" applyAlignment="1">
      <alignment horizontal="left" vertical="center" wrapText="1"/>
    </xf>
    <xf numFmtId="0" fontId="3" fillId="20" borderId="30" xfId="0" applyFont="1" applyFill="1" applyBorder="1" applyAlignment="1">
      <alignment horizontal="left" vertical="center" wrapText="1"/>
    </xf>
    <xf numFmtId="0" fontId="3" fillId="20" borderId="61" xfId="0" applyFont="1" applyFill="1" applyBorder="1" applyAlignment="1">
      <alignment horizontal="left" vertical="center" wrapText="1"/>
    </xf>
    <xf numFmtId="0" fontId="3" fillId="20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65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0" borderId="7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textRotation="90" readingOrder="2"/>
      <protection/>
    </xf>
    <xf numFmtId="0" fontId="3" fillId="0" borderId="21" xfId="0" applyFont="1" applyBorder="1" applyAlignment="1" applyProtection="1">
      <alignment horizontal="center" textRotation="90" readingOrder="2"/>
      <protection/>
    </xf>
    <xf numFmtId="0" fontId="3" fillId="0" borderId="65" xfId="0" applyFont="1" applyBorder="1" applyAlignment="1" applyProtection="1">
      <alignment horizontal="center" textRotation="90" readingOrder="2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79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31" xfId="0" applyFont="1" applyBorder="1" applyAlignment="1" applyProtection="1">
      <alignment horizontal="center" textRotation="90" readingOrder="2"/>
      <protection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left" vertical="center"/>
    </xf>
    <xf numFmtId="0" fontId="3" fillId="20" borderId="14" xfId="0" applyFont="1" applyFill="1" applyBorder="1" applyAlignment="1">
      <alignment horizontal="left" vertical="center"/>
    </xf>
    <xf numFmtId="0" fontId="3" fillId="20" borderId="84" xfId="0" applyFont="1" applyFill="1" applyBorder="1" applyAlignment="1">
      <alignment horizontal="left" vertical="center"/>
    </xf>
    <xf numFmtId="0" fontId="3" fillId="20" borderId="30" xfId="0" applyFont="1" applyFill="1" applyBorder="1" applyAlignment="1">
      <alignment horizontal="left" vertical="center"/>
    </xf>
    <xf numFmtId="0" fontId="3" fillId="20" borderId="6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left" vertical="center"/>
    </xf>
    <xf numFmtId="0" fontId="3" fillId="20" borderId="13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" fillId="20" borderId="68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6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60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58" xfId="0" applyFont="1" applyBorder="1" applyAlignment="1">
      <alignment horizontal="justify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7"/>
  <sheetViews>
    <sheetView tabSelected="1" view="pageBreakPreview" zoomScale="120" zoomScaleNormal="150" zoomScaleSheetLayoutView="120" zoomScalePageLayoutView="0" workbookViewId="0" topLeftCell="A1">
      <selection activeCell="I1" sqref="I1"/>
    </sheetView>
  </sheetViews>
  <sheetFormatPr defaultColWidth="9.140625" defaultRowHeight="12.75"/>
  <cols>
    <col min="1" max="1" width="5.57421875" style="2" customWidth="1"/>
    <col min="2" max="2" width="31.140625" style="2" customWidth="1"/>
    <col min="3" max="3" width="3.7109375" style="2" customWidth="1"/>
    <col min="4" max="4" width="5.7109375" style="2" customWidth="1"/>
    <col min="5" max="5" width="5.140625" style="2" customWidth="1"/>
    <col min="6" max="6" width="4.57421875" style="2" customWidth="1"/>
    <col min="7" max="9" width="3.8515625" style="2" customWidth="1"/>
    <col min="10" max="23" width="2.7109375" style="2" customWidth="1"/>
    <col min="24" max="16384" width="9.140625" style="2" customWidth="1"/>
  </cols>
  <sheetData>
    <row r="1" spans="15:23" ht="16.5" thickBot="1">
      <c r="O1" s="193" t="s">
        <v>187</v>
      </c>
      <c r="P1" s="194"/>
      <c r="Q1" s="194"/>
      <c r="R1" s="194"/>
      <c r="S1" s="194"/>
      <c r="T1" s="194"/>
      <c r="U1" s="194"/>
      <c r="V1" s="194"/>
      <c r="W1" s="195"/>
    </row>
    <row r="3" spans="1:25" ht="15">
      <c r="A3" s="231" t="s">
        <v>112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1"/>
      <c r="Y3" s="1"/>
    </row>
    <row r="4" spans="1:29" ht="13.5" thickBot="1">
      <c r="A4" s="1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6"/>
      <c r="Y4" s="96"/>
      <c r="Z4" s="97"/>
      <c r="AA4" s="97"/>
      <c r="AB4" s="97"/>
      <c r="AC4" s="97"/>
    </row>
    <row r="5" spans="1:29" ht="19.5" customHeight="1">
      <c r="A5" s="208" t="s">
        <v>0</v>
      </c>
      <c r="B5" s="208" t="s">
        <v>1</v>
      </c>
      <c r="C5" s="211" t="s">
        <v>50</v>
      </c>
      <c r="D5" s="214" t="s">
        <v>10</v>
      </c>
      <c r="E5" s="211" t="s">
        <v>2</v>
      </c>
      <c r="F5" s="235" t="s">
        <v>11</v>
      </c>
      <c r="G5" s="222" t="s">
        <v>3</v>
      </c>
      <c r="H5" s="218"/>
      <c r="I5" s="219"/>
      <c r="J5" s="222" t="s">
        <v>6</v>
      </c>
      <c r="K5" s="218"/>
      <c r="L5" s="218"/>
      <c r="M5" s="219"/>
      <c r="N5" s="217" t="s">
        <v>7</v>
      </c>
      <c r="O5" s="218"/>
      <c r="P5" s="218"/>
      <c r="Q5" s="219"/>
      <c r="R5" s="222" t="s">
        <v>51</v>
      </c>
      <c r="S5" s="218"/>
      <c r="T5" s="218"/>
      <c r="U5" s="219"/>
      <c r="V5" s="222" t="s">
        <v>52</v>
      </c>
      <c r="W5" s="219"/>
      <c r="X5" s="96"/>
      <c r="Y5" s="96"/>
      <c r="Z5" s="98"/>
      <c r="AA5" s="97"/>
      <c r="AB5" s="97"/>
      <c r="AC5" s="97"/>
    </row>
    <row r="6" spans="1:29" ht="19.5" customHeight="1">
      <c r="A6" s="209"/>
      <c r="B6" s="209"/>
      <c r="C6" s="212"/>
      <c r="D6" s="215"/>
      <c r="E6" s="233"/>
      <c r="F6" s="236"/>
      <c r="G6" s="238" t="s">
        <v>53</v>
      </c>
      <c r="H6" s="240" t="s">
        <v>9</v>
      </c>
      <c r="I6" s="220" t="s">
        <v>5</v>
      </c>
      <c r="J6" s="223" t="s">
        <v>54</v>
      </c>
      <c r="K6" s="224"/>
      <c r="L6" s="225" t="s">
        <v>55</v>
      </c>
      <c r="M6" s="224"/>
      <c r="N6" s="223" t="s">
        <v>56</v>
      </c>
      <c r="O6" s="224"/>
      <c r="P6" s="225" t="s">
        <v>57</v>
      </c>
      <c r="Q6" s="224"/>
      <c r="R6" s="223" t="s">
        <v>58</v>
      </c>
      <c r="S6" s="224"/>
      <c r="T6" s="225" t="s">
        <v>59</v>
      </c>
      <c r="U6" s="224"/>
      <c r="V6" s="223" t="s">
        <v>60</v>
      </c>
      <c r="W6" s="224"/>
      <c r="X6" s="96" t="s">
        <v>136</v>
      </c>
      <c r="Y6" s="96" t="s">
        <v>136</v>
      </c>
      <c r="Z6" s="96" t="s">
        <v>136</v>
      </c>
      <c r="AA6" s="97"/>
      <c r="AB6" s="97"/>
      <c r="AC6" s="97"/>
    </row>
    <row r="7" spans="1:29" ht="24" customHeight="1" thickBot="1">
      <c r="A7" s="210"/>
      <c r="B7" s="210"/>
      <c r="C7" s="213"/>
      <c r="D7" s="216"/>
      <c r="E7" s="234"/>
      <c r="F7" s="237"/>
      <c r="G7" s="239"/>
      <c r="H7" s="241"/>
      <c r="I7" s="221"/>
      <c r="J7" s="11" t="s">
        <v>4</v>
      </c>
      <c r="K7" s="12" t="s">
        <v>5</v>
      </c>
      <c r="L7" s="15" t="s">
        <v>4</v>
      </c>
      <c r="M7" s="12" t="s">
        <v>5</v>
      </c>
      <c r="N7" s="11" t="s">
        <v>4</v>
      </c>
      <c r="O7" s="12" t="s">
        <v>5</v>
      </c>
      <c r="P7" s="15" t="s">
        <v>4</v>
      </c>
      <c r="Q7" s="12" t="s">
        <v>5</v>
      </c>
      <c r="R7" s="11" t="s">
        <v>4</v>
      </c>
      <c r="S7" s="12" t="s">
        <v>5</v>
      </c>
      <c r="T7" s="15" t="s">
        <v>4</v>
      </c>
      <c r="U7" s="12" t="s">
        <v>5</v>
      </c>
      <c r="V7" s="11" t="s">
        <v>4</v>
      </c>
      <c r="W7" s="12" t="s">
        <v>5</v>
      </c>
      <c r="X7" s="97" t="s">
        <v>137</v>
      </c>
      <c r="Y7" s="96" t="s">
        <v>138</v>
      </c>
      <c r="Z7" s="99" t="s">
        <v>139</v>
      </c>
      <c r="AA7" s="97"/>
      <c r="AB7" s="97"/>
      <c r="AC7" s="97"/>
    </row>
    <row r="8" spans="1:29" ht="11.25" customHeight="1">
      <c r="A8" s="16">
        <v>1</v>
      </c>
      <c r="B8" s="46" t="s">
        <v>61</v>
      </c>
      <c r="C8" s="47">
        <v>60</v>
      </c>
      <c r="D8" s="16" t="s">
        <v>177</v>
      </c>
      <c r="E8" s="47" t="s">
        <v>120</v>
      </c>
      <c r="F8" s="16" t="s">
        <v>61</v>
      </c>
      <c r="G8" s="69">
        <f aca="true" t="shared" si="0" ref="G8:G54">SUM(H8:I8)</f>
        <v>60</v>
      </c>
      <c r="H8" s="8" t="s">
        <v>14</v>
      </c>
      <c r="I8" s="9">
        <v>60</v>
      </c>
      <c r="J8" s="7"/>
      <c r="K8" s="9"/>
      <c r="L8" s="13"/>
      <c r="M8" s="9">
        <v>2</v>
      </c>
      <c r="N8" s="7"/>
      <c r="O8" s="9">
        <v>2</v>
      </c>
      <c r="P8" s="13"/>
      <c r="Q8" s="9"/>
      <c r="R8" s="7"/>
      <c r="S8" s="9"/>
      <c r="T8" s="13"/>
      <c r="U8" s="9"/>
      <c r="V8" s="7"/>
      <c r="W8" s="9"/>
      <c r="X8" s="96" t="str">
        <f>D8</f>
        <v>1, 1</v>
      </c>
      <c r="Y8" s="100">
        <f>G8/25.333</f>
        <v>2.3684522164765327</v>
      </c>
      <c r="Z8" s="101" t="e">
        <f>X8-Y8</f>
        <v>#VALUE!</v>
      </c>
      <c r="AA8" s="97"/>
      <c r="AB8" s="97"/>
      <c r="AC8" s="97"/>
    </row>
    <row r="9" spans="1:29" s="122" customFormat="1" ht="11.25" customHeight="1">
      <c r="A9" s="110">
        <v>2</v>
      </c>
      <c r="B9" s="111" t="s">
        <v>15</v>
      </c>
      <c r="C9" s="112">
        <v>120</v>
      </c>
      <c r="D9" s="110" t="s">
        <v>173</v>
      </c>
      <c r="E9" s="112" t="s">
        <v>121</v>
      </c>
      <c r="F9" s="110" t="s">
        <v>62</v>
      </c>
      <c r="G9" s="113">
        <f t="shared" si="0"/>
        <v>120</v>
      </c>
      <c r="H9" s="114" t="s">
        <v>14</v>
      </c>
      <c r="I9" s="115">
        <v>120</v>
      </c>
      <c r="J9" s="113"/>
      <c r="K9" s="115">
        <v>2</v>
      </c>
      <c r="L9" s="116"/>
      <c r="M9" s="115">
        <v>2</v>
      </c>
      <c r="N9" s="117"/>
      <c r="O9" s="115">
        <v>2</v>
      </c>
      <c r="P9" s="116"/>
      <c r="Q9" s="115">
        <v>2</v>
      </c>
      <c r="R9" s="117"/>
      <c r="S9" s="115"/>
      <c r="T9" s="116"/>
      <c r="U9" s="115"/>
      <c r="V9" s="117"/>
      <c r="W9" s="115"/>
      <c r="X9" s="118">
        <f>1+1+1+2</f>
        <v>5</v>
      </c>
      <c r="Y9" s="119">
        <f aca="true" t="shared" si="1" ref="Y9:Y55">G9/25.333</f>
        <v>4.736904432953065</v>
      </c>
      <c r="Z9" s="120">
        <f aca="true" t="shared" si="2" ref="Z9:Z55">X9-Y9</f>
        <v>0.2630955670469346</v>
      </c>
      <c r="AA9" s="121"/>
      <c r="AB9" s="121"/>
      <c r="AC9" s="121"/>
    </row>
    <row r="10" spans="1:29" s="68" customFormat="1" ht="11.25" customHeight="1">
      <c r="A10" s="17">
        <v>3</v>
      </c>
      <c r="B10" s="48" t="s">
        <v>175</v>
      </c>
      <c r="C10" s="29">
        <v>60</v>
      </c>
      <c r="D10" s="17">
        <v>2.2</v>
      </c>
      <c r="E10" s="29" t="s">
        <v>122</v>
      </c>
      <c r="F10" s="17" t="s">
        <v>14</v>
      </c>
      <c r="G10" s="20">
        <f t="shared" si="0"/>
        <v>60</v>
      </c>
      <c r="H10" s="3">
        <v>60</v>
      </c>
      <c r="I10" s="10" t="s">
        <v>14</v>
      </c>
      <c r="J10" s="18"/>
      <c r="K10" s="10"/>
      <c r="L10" s="14"/>
      <c r="M10" s="10"/>
      <c r="N10" s="18"/>
      <c r="O10" s="10"/>
      <c r="P10" s="14">
        <v>2</v>
      </c>
      <c r="Q10" s="10"/>
      <c r="R10" s="18"/>
      <c r="S10" s="10"/>
      <c r="T10" s="14">
        <v>2</v>
      </c>
      <c r="U10" s="10"/>
      <c r="V10" s="18"/>
      <c r="W10" s="67"/>
      <c r="X10" s="96">
        <f>2+2</f>
        <v>4</v>
      </c>
      <c r="Y10" s="100">
        <f t="shared" si="1"/>
        <v>2.3684522164765327</v>
      </c>
      <c r="Z10" s="101">
        <f t="shared" si="2"/>
        <v>1.6315477835234673</v>
      </c>
      <c r="AA10" s="97"/>
      <c r="AB10" s="97"/>
      <c r="AC10" s="97"/>
    </row>
    <row r="11" spans="1:29" ht="11.25" customHeight="1">
      <c r="A11" s="17">
        <v>4</v>
      </c>
      <c r="B11" s="48" t="s">
        <v>128</v>
      </c>
      <c r="C11" s="29"/>
      <c r="D11" s="17">
        <v>2</v>
      </c>
      <c r="E11" s="29" t="s">
        <v>117</v>
      </c>
      <c r="F11" s="17" t="s">
        <v>17</v>
      </c>
      <c r="G11" s="70">
        <f>SUM(H11:I11)</f>
        <v>30</v>
      </c>
      <c r="H11" s="3">
        <v>30</v>
      </c>
      <c r="I11" s="10" t="s">
        <v>14</v>
      </c>
      <c r="J11" s="18"/>
      <c r="K11" s="10"/>
      <c r="L11" s="14"/>
      <c r="M11" s="10"/>
      <c r="N11" s="18"/>
      <c r="O11" s="10"/>
      <c r="P11" s="14"/>
      <c r="Q11" s="10"/>
      <c r="R11" s="18"/>
      <c r="S11" s="10"/>
      <c r="T11" s="14">
        <v>2</v>
      </c>
      <c r="U11" s="10"/>
      <c r="V11" s="18"/>
      <c r="W11" s="10"/>
      <c r="X11" s="96">
        <f>D11</f>
        <v>2</v>
      </c>
      <c r="Y11" s="100">
        <f t="shared" si="1"/>
        <v>1.1842261082382664</v>
      </c>
      <c r="Z11" s="101">
        <f t="shared" si="2"/>
        <v>0.8157738917617336</v>
      </c>
      <c r="AA11" s="97"/>
      <c r="AB11" s="97"/>
      <c r="AC11" s="97"/>
    </row>
    <row r="12" spans="1:29" ht="11.25" customHeight="1">
      <c r="A12" s="17">
        <v>5</v>
      </c>
      <c r="B12" s="48" t="s">
        <v>63</v>
      </c>
      <c r="C12" s="29">
        <v>30</v>
      </c>
      <c r="D12" s="17">
        <v>2</v>
      </c>
      <c r="E12" s="29" t="s">
        <v>118</v>
      </c>
      <c r="F12" s="17" t="s">
        <v>16</v>
      </c>
      <c r="G12" s="20">
        <f t="shared" si="0"/>
        <v>30</v>
      </c>
      <c r="H12" s="3" t="s">
        <v>14</v>
      </c>
      <c r="I12" s="10">
        <v>30</v>
      </c>
      <c r="J12" s="18"/>
      <c r="K12" s="10">
        <v>2</v>
      </c>
      <c r="L12" s="14"/>
      <c r="M12" s="10"/>
      <c r="N12" s="18"/>
      <c r="O12" s="10"/>
      <c r="P12" s="14"/>
      <c r="Q12" s="10"/>
      <c r="R12" s="18"/>
      <c r="S12" s="10"/>
      <c r="T12" s="14"/>
      <c r="U12" s="10"/>
      <c r="V12" s="18"/>
      <c r="W12" s="10"/>
      <c r="X12" s="96">
        <f aca="true" t="shared" si="3" ref="X12:X55">D12</f>
        <v>2</v>
      </c>
      <c r="Y12" s="100">
        <f t="shared" si="1"/>
        <v>1.1842261082382664</v>
      </c>
      <c r="Z12" s="101">
        <f t="shared" si="2"/>
        <v>0.8157738917617336</v>
      </c>
      <c r="AA12" s="97"/>
      <c r="AB12" s="97"/>
      <c r="AC12" s="97"/>
    </row>
    <row r="13" spans="1:29" ht="11.25" customHeight="1">
      <c r="A13" s="17">
        <v>6</v>
      </c>
      <c r="B13" s="48" t="s">
        <v>169</v>
      </c>
      <c r="C13" s="29" t="s">
        <v>64</v>
      </c>
      <c r="D13" s="17">
        <v>1</v>
      </c>
      <c r="E13" s="29" t="s">
        <v>117</v>
      </c>
      <c r="F13" s="17" t="s">
        <v>14</v>
      </c>
      <c r="G13" s="70">
        <f t="shared" si="0"/>
        <v>15</v>
      </c>
      <c r="H13" s="3">
        <v>15</v>
      </c>
      <c r="I13" s="10" t="s">
        <v>14</v>
      </c>
      <c r="J13" s="18">
        <v>1</v>
      </c>
      <c r="K13" s="10"/>
      <c r="L13" s="14"/>
      <c r="M13" s="10"/>
      <c r="N13" s="18"/>
      <c r="O13" s="10"/>
      <c r="P13" s="14"/>
      <c r="Q13" s="10"/>
      <c r="R13" s="18"/>
      <c r="S13" s="10"/>
      <c r="T13" s="14"/>
      <c r="U13" s="10"/>
      <c r="V13" s="18"/>
      <c r="W13" s="10"/>
      <c r="X13" s="96">
        <f t="shared" si="3"/>
        <v>1</v>
      </c>
      <c r="Y13" s="100">
        <f t="shared" si="1"/>
        <v>0.5921130541191332</v>
      </c>
      <c r="Z13" s="101">
        <f t="shared" si="2"/>
        <v>0.4078869458808668</v>
      </c>
      <c r="AA13" s="97"/>
      <c r="AB13" s="97"/>
      <c r="AC13" s="97"/>
    </row>
    <row r="14" spans="1:29" ht="11.25" customHeight="1">
      <c r="A14" s="17">
        <v>7</v>
      </c>
      <c r="B14" s="82" t="s">
        <v>70</v>
      </c>
      <c r="C14" s="17">
        <v>45</v>
      </c>
      <c r="D14" s="17">
        <v>3</v>
      </c>
      <c r="E14" s="29" t="s">
        <v>117</v>
      </c>
      <c r="F14" s="17" t="s">
        <v>18</v>
      </c>
      <c r="G14" s="20">
        <f>SUM(H14:I14)</f>
        <v>45</v>
      </c>
      <c r="H14" s="3">
        <v>30</v>
      </c>
      <c r="I14" s="10">
        <v>15</v>
      </c>
      <c r="J14" s="18">
        <v>2</v>
      </c>
      <c r="K14" s="10">
        <v>1</v>
      </c>
      <c r="L14" s="14"/>
      <c r="M14" s="10"/>
      <c r="N14" s="18"/>
      <c r="O14" s="10"/>
      <c r="P14" s="14"/>
      <c r="Q14" s="10"/>
      <c r="R14" s="18"/>
      <c r="S14" s="10"/>
      <c r="T14" s="14"/>
      <c r="U14" s="10"/>
      <c r="V14" s="18"/>
      <c r="W14" s="10"/>
      <c r="X14" s="96">
        <f t="shared" si="3"/>
        <v>3</v>
      </c>
      <c r="Y14" s="100">
        <f t="shared" si="1"/>
        <v>1.7763391623573996</v>
      </c>
      <c r="Z14" s="101">
        <f t="shared" si="2"/>
        <v>1.2236608376426004</v>
      </c>
      <c r="AA14" s="97"/>
      <c r="AB14" s="97"/>
      <c r="AC14" s="97"/>
    </row>
    <row r="15" spans="1:29" ht="11.25" customHeight="1">
      <c r="A15" s="17">
        <v>8</v>
      </c>
      <c r="B15" s="48" t="s">
        <v>65</v>
      </c>
      <c r="C15" s="29">
        <v>45</v>
      </c>
      <c r="D15" s="17">
        <v>5</v>
      </c>
      <c r="E15" s="29" t="s">
        <v>116</v>
      </c>
      <c r="F15" s="17" t="s">
        <v>18</v>
      </c>
      <c r="G15" s="20">
        <f t="shared" si="0"/>
        <v>45</v>
      </c>
      <c r="H15" s="3">
        <v>15</v>
      </c>
      <c r="I15" s="10">
        <v>30</v>
      </c>
      <c r="J15" s="18">
        <v>1</v>
      </c>
      <c r="K15" s="10">
        <v>2</v>
      </c>
      <c r="L15" s="14"/>
      <c r="M15" s="10"/>
      <c r="N15" s="18"/>
      <c r="O15" s="10"/>
      <c r="P15" s="14"/>
      <c r="Q15" s="10"/>
      <c r="R15" s="18"/>
      <c r="S15" s="10"/>
      <c r="T15" s="14"/>
      <c r="U15" s="10"/>
      <c r="V15" s="18"/>
      <c r="W15" s="10"/>
      <c r="X15" s="96">
        <f t="shared" si="3"/>
        <v>5</v>
      </c>
      <c r="Y15" s="100">
        <f t="shared" si="1"/>
        <v>1.7763391623573996</v>
      </c>
      <c r="Z15" s="102">
        <f t="shared" si="2"/>
        <v>3.2236608376426004</v>
      </c>
      <c r="AA15" s="97"/>
      <c r="AB15" s="97"/>
      <c r="AC15" s="97"/>
    </row>
    <row r="16" spans="1:29" ht="11.25" customHeight="1">
      <c r="A16" s="17">
        <v>9</v>
      </c>
      <c r="B16" s="48" t="s">
        <v>66</v>
      </c>
      <c r="C16" s="29">
        <v>45</v>
      </c>
      <c r="D16" s="17">
        <v>5</v>
      </c>
      <c r="E16" s="29" t="s">
        <v>116</v>
      </c>
      <c r="F16" s="17" t="s">
        <v>18</v>
      </c>
      <c r="G16" s="20">
        <f t="shared" si="0"/>
        <v>45</v>
      </c>
      <c r="H16" s="3">
        <v>15</v>
      </c>
      <c r="I16" s="10">
        <v>30</v>
      </c>
      <c r="J16" s="18">
        <v>1</v>
      </c>
      <c r="K16" s="10">
        <v>2</v>
      </c>
      <c r="L16" s="14"/>
      <c r="M16" s="10"/>
      <c r="N16" s="18"/>
      <c r="O16" s="10"/>
      <c r="P16" s="14"/>
      <c r="Q16" s="10"/>
      <c r="R16" s="18"/>
      <c r="S16" s="10"/>
      <c r="T16" s="14"/>
      <c r="U16" s="10"/>
      <c r="V16" s="18"/>
      <c r="W16" s="10"/>
      <c r="X16" s="96">
        <f t="shared" si="3"/>
        <v>5</v>
      </c>
      <c r="Y16" s="100">
        <f t="shared" si="1"/>
        <v>1.7763391623573996</v>
      </c>
      <c r="Z16" s="102">
        <f t="shared" si="2"/>
        <v>3.2236608376426004</v>
      </c>
      <c r="AA16" s="97"/>
      <c r="AB16" s="97"/>
      <c r="AC16" s="97"/>
    </row>
    <row r="17" spans="1:29" ht="11.25" customHeight="1">
      <c r="A17" s="17">
        <v>10</v>
      </c>
      <c r="B17" s="83" t="s">
        <v>67</v>
      </c>
      <c r="C17" s="84">
        <v>30</v>
      </c>
      <c r="D17" s="85">
        <v>3</v>
      </c>
      <c r="E17" s="84" t="s">
        <v>117</v>
      </c>
      <c r="F17" s="85" t="s">
        <v>19</v>
      </c>
      <c r="G17" s="86">
        <f t="shared" si="0"/>
        <v>45</v>
      </c>
      <c r="H17" s="87">
        <v>15</v>
      </c>
      <c r="I17" s="88">
        <v>30</v>
      </c>
      <c r="J17" s="89">
        <v>1</v>
      </c>
      <c r="K17" s="88">
        <v>2</v>
      </c>
      <c r="L17" s="90"/>
      <c r="M17" s="88"/>
      <c r="N17" s="89"/>
      <c r="O17" s="88"/>
      <c r="P17" s="90"/>
      <c r="Q17" s="88"/>
      <c r="R17" s="18"/>
      <c r="S17" s="10"/>
      <c r="T17" s="14"/>
      <c r="U17" s="10"/>
      <c r="V17" s="18"/>
      <c r="W17" s="10"/>
      <c r="X17" s="96">
        <f t="shared" si="3"/>
        <v>3</v>
      </c>
      <c r="Y17" s="100">
        <f t="shared" si="1"/>
        <v>1.7763391623573996</v>
      </c>
      <c r="Z17" s="102">
        <f t="shared" si="2"/>
        <v>1.2236608376426004</v>
      </c>
      <c r="AA17" s="97"/>
      <c r="AB17" s="97"/>
      <c r="AC17" s="97"/>
    </row>
    <row r="18" spans="1:29" ht="11.25" customHeight="1">
      <c r="A18" s="17">
        <v>11</v>
      </c>
      <c r="B18" s="83" t="s">
        <v>68</v>
      </c>
      <c r="C18" s="84"/>
      <c r="D18" s="85">
        <v>5</v>
      </c>
      <c r="E18" s="84" t="s">
        <v>116</v>
      </c>
      <c r="F18" s="85" t="s">
        <v>18</v>
      </c>
      <c r="G18" s="86">
        <f t="shared" si="0"/>
        <v>60</v>
      </c>
      <c r="H18" s="87">
        <v>30</v>
      </c>
      <c r="I18" s="88">
        <v>30</v>
      </c>
      <c r="J18" s="89">
        <v>2</v>
      </c>
      <c r="K18" s="88">
        <v>2</v>
      </c>
      <c r="L18" s="90"/>
      <c r="M18" s="88"/>
      <c r="N18" s="89"/>
      <c r="O18" s="88"/>
      <c r="P18" s="90"/>
      <c r="Q18" s="88"/>
      <c r="R18" s="18"/>
      <c r="S18" s="10"/>
      <c r="T18" s="14"/>
      <c r="U18" s="10"/>
      <c r="V18" s="18"/>
      <c r="W18" s="10"/>
      <c r="X18" s="96">
        <f t="shared" si="3"/>
        <v>5</v>
      </c>
      <c r="Y18" s="100">
        <f t="shared" si="1"/>
        <v>2.3684522164765327</v>
      </c>
      <c r="Z18" s="102">
        <f t="shared" si="2"/>
        <v>2.6315477835234673</v>
      </c>
      <c r="AA18" s="97"/>
      <c r="AB18" s="97"/>
      <c r="AC18" s="97"/>
    </row>
    <row r="19" spans="1:29" ht="11.25" customHeight="1">
      <c r="A19" s="17">
        <v>12</v>
      </c>
      <c r="B19" s="83" t="s">
        <v>69</v>
      </c>
      <c r="C19" s="85">
        <v>120</v>
      </c>
      <c r="D19" s="85" t="s">
        <v>172</v>
      </c>
      <c r="E19" s="84" t="s">
        <v>123</v>
      </c>
      <c r="F19" s="85" t="s">
        <v>17</v>
      </c>
      <c r="G19" s="91">
        <f t="shared" si="0"/>
        <v>135</v>
      </c>
      <c r="H19" s="87">
        <v>60</v>
      </c>
      <c r="I19" s="88">
        <v>75</v>
      </c>
      <c r="J19" s="89">
        <v>2</v>
      </c>
      <c r="K19" s="88">
        <v>2</v>
      </c>
      <c r="L19" s="90">
        <v>2</v>
      </c>
      <c r="M19" s="88">
        <v>3</v>
      </c>
      <c r="N19" s="89"/>
      <c r="O19" s="88"/>
      <c r="P19" s="90"/>
      <c r="Q19" s="88"/>
      <c r="R19" s="18"/>
      <c r="S19" s="10"/>
      <c r="T19" s="14"/>
      <c r="U19" s="10"/>
      <c r="V19" s="18"/>
      <c r="W19" s="10"/>
      <c r="X19" s="96">
        <v>10</v>
      </c>
      <c r="Y19" s="100">
        <f t="shared" si="1"/>
        <v>5.329017487072199</v>
      </c>
      <c r="Z19" s="102">
        <f t="shared" si="2"/>
        <v>4.670982512927801</v>
      </c>
      <c r="AA19" s="97"/>
      <c r="AB19" s="97"/>
      <c r="AC19" s="103"/>
    </row>
    <row r="20" spans="1:29" s="21" customFormat="1" ht="11.25" customHeight="1">
      <c r="A20" s="17">
        <v>13</v>
      </c>
      <c r="B20" s="83" t="s">
        <v>71</v>
      </c>
      <c r="C20" s="92"/>
      <c r="D20" s="85">
        <v>4</v>
      </c>
      <c r="E20" s="84" t="s">
        <v>117</v>
      </c>
      <c r="F20" s="85" t="s">
        <v>18</v>
      </c>
      <c r="G20" s="86">
        <f t="shared" si="0"/>
        <v>45</v>
      </c>
      <c r="H20" s="87">
        <v>15</v>
      </c>
      <c r="I20" s="88">
        <v>30</v>
      </c>
      <c r="J20" s="89"/>
      <c r="K20" s="88"/>
      <c r="L20" s="90">
        <v>1</v>
      </c>
      <c r="M20" s="88">
        <v>2</v>
      </c>
      <c r="N20" s="89"/>
      <c r="O20" s="88"/>
      <c r="P20" s="90"/>
      <c r="Q20" s="88"/>
      <c r="R20" s="18"/>
      <c r="S20" s="10"/>
      <c r="T20" s="14"/>
      <c r="U20" s="10"/>
      <c r="V20" s="18"/>
      <c r="W20" s="10"/>
      <c r="X20" s="96">
        <f t="shared" si="3"/>
        <v>4</v>
      </c>
      <c r="Y20" s="100">
        <f t="shared" si="1"/>
        <v>1.7763391623573996</v>
      </c>
      <c r="Z20" s="102">
        <f t="shared" si="2"/>
        <v>2.2236608376426004</v>
      </c>
      <c r="AA20" s="97"/>
      <c r="AB20" s="97"/>
      <c r="AC20" s="103"/>
    </row>
    <row r="21" spans="1:29" ht="11.25" customHeight="1">
      <c r="A21" s="17">
        <v>14</v>
      </c>
      <c r="B21" s="83" t="s">
        <v>73</v>
      </c>
      <c r="C21" s="84">
        <v>45</v>
      </c>
      <c r="D21" s="85">
        <v>5</v>
      </c>
      <c r="E21" s="84" t="s">
        <v>116</v>
      </c>
      <c r="F21" s="85" t="s">
        <v>74</v>
      </c>
      <c r="G21" s="86">
        <f>SUM(H21:I21)</f>
        <v>75</v>
      </c>
      <c r="H21" s="87">
        <v>30</v>
      </c>
      <c r="I21" s="88">
        <v>45</v>
      </c>
      <c r="J21" s="89"/>
      <c r="K21" s="88"/>
      <c r="L21" s="90">
        <v>2</v>
      </c>
      <c r="M21" s="88">
        <v>3</v>
      </c>
      <c r="N21" s="89"/>
      <c r="O21" s="88"/>
      <c r="P21" s="90"/>
      <c r="Q21" s="88"/>
      <c r="R21" s="18"/>
      <c r="S21" s="10"/>
      <c r="T21" s="14"/>
      <c r="U21" s="10"/>
      <c r="V21" s="18"/>
      <c r="W21" s="10"/>
      <c r="X21" s="96">
        <f t="shared" si="3"/>
        <v>5</v>
      </c>
      <c r="Y21" s="100">
        <f t="shared" si="1"/>
        <v>2.9605652705956658</v>
      </c>
      <c r="Z21" s="102">
        <f t="shared" si="2"/>
        <v>2.0394347294043342</v>
      </c>
      <c r="AA21" s="97"/>
      <c r="AB21" s="97"/>
      <c r="AC21" s="104"/>
    </row>
    <row r="22" spans="1:29" ht="11.25" customHeight="1">
      <c r="A22" s="17">
        <v>15</v>
      </c>
      <c r="B22" s="83" t="s">
        <v>76</v>
      </c>
      <c r="C22" s="84">
        <v>30</v>
      </c>
      <c r="D22" s="85">
        <v>4</v>
      </c>
      <c r="E22" s="84" t="s">
        <v>116</v>
      </c>
      <c r="F22" s="85" t="s">
        <v>19</v>
      </c>
      <c r="G22" s="86">
        <f>SUM(H22:I22)</f>
        <v>60</v>
      </c>
      <c r="H22" s="87">
        <v>30</v>
      </c>
      <c r="I22" s="88">
        <v>30</v>
      </c>
      <c r="J22" s="89"/>
      <c r="K22" s="88"/>
      <c r="L22" s="90">
        <v>2</v>
      </c>
      <c r="M22" s="88">
        <v>2</v>
      </c>
      <c r="N22" s="89"/>
      <c r="O22" s="88"/>
      <c r="P22" s="90"/>
      <c r="Q22" s="88"/>
      <c r="R22" s="18"/>
      <c r="S22" s="10"/>
      <c r="T22" s="14"/>
      <c r="U22" s="10"/>
      <c r="V22" s="18"/>
      <c r="W22" s="10"/>
      <c r="X22" s="96">
        <f t="shared" si="3"/>
        <v>4</v>
      </c>
      <c r="Y22" s="100">
        <f t="shared" si="1"/>
        <v>2.3684522164765327</v>
      </c>
      <c r="Z22" s="102">
        <f t="shared" si="2"/>
        <v>1.6315477835234673</v>
      </c>
      <c r="AA22" s="97"/>
      <c r="AB22" s="97"/>
      <c r="AC22" s="104"/>
    </row>
    <row r="23" spans="1:29" s="21" customFormat="1" ht="11.25" customHeight="1">
      <c r="A23" s="17">
        <v>16</v>
      </c>
      <c r="B23" s="83" t="s">
        <v>77</v>
      </c>
      <c r="C23" s="84">
        <v>45</v>
      </c>
      <c r="D23" s="85">
        <v>5</v>
      </c>
      <c r="E23" s="84" t="s">
        <v>116</v>
      </c>
      <c r="F23" s="85" t="s">
        <v>19</v>
      </c>
      <c r="G23" s="86">
        <f>SUM(H23:I23)</f>
        <v>60</v>
      </c>
      <c r="H23" s="87">
        <v>30</v>
      </c>
      <c r="I23" s="88">
        <v>30</v>
      </c>
      <c r="J23" s="89"/>
      <c r="K23" s="88"/>
      <c r="L23" s="90">
        <v>2</v>
      </c>
      <c r="M23" s="88">
        <v>2</v>
      </c>
      <c r="N23" s="89"/>
      <c r="O23" s="88"/>
      <c r="P23" s="90"/>
      <c r="Q23" s="88"/>
      <c r="R23" s="18"/>
      <c r="S23" s="10"/>
      <c r="T23" s="14"/>
      <c r="U23" s="10"/>
      <c r="V23" s="18"/>
      <c r="W23" s="10"/>
      <c r="X23" s="96">
        <f t="shared" si="3"/>
        <v>5</v>
      </c>
      <c r="Y23" s="100">
        <f t="shared" si="1"/>
        <v>2.3684522164765327</v>
      </c>
      <c r="Z23" s="102">
        <f t="shared" si="2"/>
        <v>2.6315477835234673</v>
      </c>
      <c r="AA23" s="97"/>
      <c r="AB23" s="97"/>
      <c r="AC23" s="104"/>
    </row>
    <row r="24" spans="1:29" s="78" customFormat="1" ht="11.25" customHeight="1">
      <c r="A24" s="17">
        <v>17</v>
      </c>
      <c r="B24" s="83" t="s">
        <v>75</v>
      </c>
      <c r="C24" s="84"/>
      <c r="D24" s="85">
        <v>3</v>
      </c>
      <c r="E24" s="84" t="s">
        <v>117</v>
      </c>
      <c r="F24" s="85" t="s">
        <v>16</v>
      </c>
      <c r="G24" s="86">
        <f>SUM(H24:I24)</f>
        <v>45</v>
      </c>
      <c r="H24" s="87" t="s">
        <v>14</v>
      </c>
      <c r="I24" s="88">
        <v>45</v>
      </c>
      <c r="J24" s="89"/>
      <c r="K24" s="88"/>
      <c r="L24" s="90"/>
      <c r="M24" s="88">
        <v>3</v>
      </c>
      <c r="N24" s="89"/>
      <c r="O24" s="88"/>
      <c r="P24" s="90"/>
      <c r="Q24" s="88"/>
      <c r="R24" s="76"/>
      <c r="S24" s="75"/>
      <c r="T24" s="77"/>
      <c r="U24" s="75"/>
      <c r="V24" s="76"/>
      <c r="W24" s="75"/>
      <c r="X24" s="96">
        <f>D24</f>
        <v>3</v>
      </c>
      <c r="Y24" s="100">
        <f>G24/25.333</f>
        <v>1.7763391623573996</v>
      </c>
      <c r="Z24" s="101">
        <f>X24-Y24</f>
        <v>1.2236608376426004</v>
      </c>
      <c r="AA24" s="97"/>
      <c r="AB24" s="97"/>
      <c r="AC24" s="104"/>
    </row>
    <row r="25" spans="1:29" s="68" customFormat="1" ht="11.25" customHeight="1">
      <c r="A25" s="17">
        <v>18</v>
      </c>
      <c r="B25" s="83" t="s">
        <v>72</v>
      </c>
      <c r="C25" s="92">
        <v>30</v>
      </c>
      <c r="D25" s="85">
        <v>4</v>
      </c>
      <c r="E25" s="84" t="s">
        <v>117</v>
      </c>
      <c r="F25" s="85" t="s">
        <v>16</v>
      </c>
      <c r="G25" s="86">
        <f t="shared" si="0"/>
        <v>45</v>
      </c>
      <c r="H25" s="87">
        <v>15</v>
      </c>
      <c r="I25" s="88">
        <v>30</v>
      </c>
      <c r="J25" s="89"/>
      <c r="K25" s="88"/>
      <c r="L25" s="90"/>
      <c r="M25" s="88"/>
      <c r="N25" s="89">
        <v>1</v>
      </c>
      <c r="O25" s="88">
        <v>2</v>
      </c>
      <c r="P25" s="90"/>
      <c r="Q25" s="88"/>
      <c r="R25" s="18"/>
      <c r="S25" s="10"/>
      <c r="T25" s="14"/>
      <c r="U25" s="10"/>
      <c r="V25" s="18"/>
      <c r="W25" s="67"/>
      <c r="X25" s="96">
        <f t="shared" si="3"/>
        <v>4</v>
      </c>
      <c r="Y25" s="100">
        <f t="shared" si="1"/>
        <v>1.7763391623573996</v>
      </c>
      <c r="Z25" s="101">
        <f t="shared" si="2"/>
        <v>2.2236608376426004</v>
      </c>
      <c r="AA25" s="97"/>
      <c r="AB25" s="97"/>
      <c r="AC25" s="104"/>
    </row>
    <row r="26" spans="1:29" ht="11.25" customHeight="1">
      <c r="A26" s="17">
        <v>19</v>
      </c>
      <c r="B26" s="83" t="s">
        <v>126</v>
      </c>
      <c r="C26" s="84">
        <v>45</v>
      </c>
      <c r="D26" s="85">
        <v>5</v>
      </c>
      <c r="E26" s="84" t="s">
        <v>116</v>
      </c>
      <c r="F26" s="85" t="s">
        <v>18</v>
      </c>
      <c r="G26" s="86">
        <v>60</v>
      </c>
      <c r="H26" s="87">
        <v>30</v>
      </c>
      <c r="I26" s="88">
        <v>30</v>
      </c>
      <c r="J26" s="89"/>
      <c r="K26" s="88"/>
      <c r="L26" s="90"/>
      <c r="M26" s="88"/>
      <c r="N26" s="89">
        <v>2</v>
      </c>
      <c r="O26" s="88">
        <v>2</v>
      </c>
      <c r="P26" s="90"/>
      <c r="Q26" s="88"/>
      <c r="R26" s="18"/>
      <c r="S26" s="10"/>
      <c r="T26" s="14"/>
      <c r="U26" s="10"/>
      <c r="V26" s="18"/>
      <c r="W26" s="10"/>
      <c r="X26" s="96">
        <f>D26</f>
        <v>5</v>
      </c>
      <c r="Y26" s="100">
        <f>G26/25.333</f>
        <v>2.3684522164765327</v>
      </c>
      <c r="Z26" s="102">
        <f>X26-Y26</f>
        <v>2.6315477835234673</v>
      </c>
      <c r="AA26" s="97"/>
      <c r="AB26" s="97"/>
      <c r="AC26" s="103"/>
    </row>
    <row r="27" spans="1:29" ht="11.25" customHeight="1">
      <c r="A27" s="17">
        <v>20</v>
      </c>
      <c r="B27" s="83" t="s">
        <v>78</v>
      </c>
      <c r="C27" s="84">
        <v>45</v>
      </c>
      <c r="D27" s="85">
        <v>5</v>
      </c>
      <c r="E27" s="84" t="s">
        <v>116</v>
      </c>
      <c r="F27" s="85" t="s">
        <v>19</v>
      </c>
      <c r="G27" s="86">
        <f>SUM(H27:I27)</f>
        <v>45</v>
      </c>
      <c r="H27" s="87">
        <v>15</v>
      </c>
      <c r="I27" s="88">
        <v>30</v>
      </c>
      <c r="J27" s="89"/>
      <c r="K27" s="88"/>
      <c r="L27" s="90"/>
      <c r="M27" s="88"/>
      <c r="N27" s="89">
        <v>1</v>
      </c>
      <c r="O27" s="88">
        <v>2</v>
      </c>
      <c r="P27" s="90"/>
      <c r="Q27" s="88"/>
      <c r="R27" s="18"/>
      <c r="S27" s="10"/>
      <c r="T27" s="14"/>
      <c r="U27" s="10"/>
      <c r="V27" s="18"/>
      <c r="W27" s="10"/>
      <c r="X27" s="96">
        <f t="shared" si="3"/>
        <v>5</v>
      </c>
      <c r="Y27" s="100">
        <f t="shared" si="1"/>
        <v>1.7763391623573996</v>
      </c>
      <c r="Z27" s="102">
        <f t="shared" si="2"/>
        <v>3.2236608376426004</v>
      </c>
      <c r="AA27" s="97"/>
      <c r="AB27" s="97"/>
      <c r="AC27" s="103"/>
    </row>
    <row r="28" spans="1:29" ht="11.25" customHeight="1">
      <c r="A28" s="17">
        <v>21</v>
      </c>
      <c r="B28" s="83" t="s">
        <v>79</v>
      </c>
      <c r="C28" s="84">
        <v>45</v>
      </c>
      <c r="D28" s="85">
        <v>5</v>
      </c>
      <c r="E28" s="84" t="s">
        <v>116</v>
      </c>
      <c r="F28" s="85" t="s">
        <v>19</v>
      </c>
      <c r="G28" s="86">
        <f>SUM(H28:I28)</f>
        <v>45</v>
      </c>
      <c r="H28" s="87">
        <v>15</v>
      </c>
      <c r="I28" s="88">
        <v>30</v>
      </c>
      <c r="J28" s="89"/>
      <c r="K28" s="88"/>
      <c r="L28" s="90"/>
      <c r="M28" s="88"/>
      <c r="N28" s="89">
        <v>1</v>
      </c>
      <c r="O28" s="88">
        <v>2</v>
      </c>
      <c r="P28" s="90"/>
      <c r="Q28" s="88"/>
      <c r="R28" s="18"/>
      <c r="S28" s="10"/>
      <c r="T28" s="14"/>
      <c r="U28" s="10"/>
      <c r="V28" s="18"/>
      <c r="W28" s="10"/>
      <c r="X28" s="96">
        <f t="shared" si="3"/>
        <v>5</v>
      </c>
      <c r="Y28" s="100">
        <f t="shared" si="1"/>
        <v>1.7763391623573996</v>
      </c>
      <c r="Z28" s="102">
        <f t="shared" si="2"/>
        <v>3.2236608376426004</v>
      </c>
      <c r="AA28" s="97"/>
      <c r="AB28" s="97"/>
      <c r="AC28" s="103"/>
    </row>
    <row r="29" spans="1:29" s="21" customFormat="1" ht="11.25" customHeight="1">
      <c r="A29" s="17">
        <v>22</v>
      </c>
      <c r="B29" s="83" t="s">
        <v>80</v>
      </c>
      <c r="C29" s="84">
        <v>45</v>
      </c>
      <c r="D29" s="85">
        <v>5</v>
      </c>
      <c r="E29" s="84" t="s">
        <v>116</v>
      </c>
      <c r="F29" s="85" t="s">
        <v>19</v>
      </c>
      <c r="G29" s="86">
        <f>SUM(H29:I29)</f>
        <v>60</v>
      </c>
      <c r="H29" s="87">
        <v>30</v>
      </c>
      <c r="I29" s="88">
        <v>30</v>
      </c>
      <c r="J29" s="89"/>
      <c r="K29" s="88"/>
      <c r="L29" s="90"/>
      <c r="M29" s="88"/>
      <c r="N29" s="89">
        <v>2</v>
      </c>
      <c r="O29" s="88">
        <v>2</v>
      </c>
      <c r="P29" s="90"/>
      <c r="Q29" s="88"/>
      <c r="R29" s="18"/>
      <c r="S29" s="10"/>
      <c r="T29" s="14"/>
      <c r="U29" s="10"/>
      <c r="V29" s="18"/>
      <c r="W29" s="10"/>
      <c r="X29" s="96">
        <f t="shared" si="3"/>
        <v>5</v>
      </c>
      <c r="Y29" s="100">
        <f t="shared" si="1"/>
        <v>2.3684522164765327</v>
      </c>
      <c r="Z29" s="102">
        <f t="shared" si="2"/>
        <v>2.6315477835234673</v>
      </c>
      <c r="AA29" s="97"/>
      <c r="AB29" s="97"/>
      <c r="AC29" s="103"/>
    </row>
    <row r="30" spans="1:29" s="21" customFormat="1" ht="11.25" customHeight="1">
      <c r="A30" s="17">
        <v>23</v>
      </c>
      <c r="B30" s="83" t="s">
        <v>127</v>
      </c>
      <c r="C30" s="84">
        <v>30</v>
      </c>
      <c r="D30" s="85">
        <v>4</v>
      </c>
      <c r="E30" s="84" t="s">
        <v>117</v>
      </c>
      <c r="F30" s="85" t="s">
        <v>18</v>
      </c>
      <c r="G30" s="86">
        <f t="shared" si="0"/>
        <v>45</v>
      </c>
      <c r="H30" s="87">
        <v>30</v>
      </c>
      <c r="I30" s="88">
        <v>15</v>
      </c>
      <c r="J30" s="89"/>
      <c r="K30" s="88"/>
      <c r="L30" s="90"/>
      <c r="M30" s="88"/>
      <c r="N30" s="89">
        <v>2</v>
      </c>
      <c r="O30" s="88">
        <v>1</v>
      </c>
      <c r="P30" s="90"/>
      <c r="Q30" s="88"/>
      <c r="R30" s="18"/>
      <c r="S30" s="10"/>
      <c r="T30" s="14"/>
      <c r="U30" s="10"/>
      <c r="V30" s="18"/>
      <c r="W30" s="10"/>
      <c r="X30" s="96">
        <f t="shared" si="3"/>
        <v>4</v>
      </c>
      <c r="Y30" s="100">
        <f t="shared" si="1"/>
        <v>1.7763391623573996</v>
      </c>
      <c r="Z30" s="101">
        <f t="shared" si="2"/>
        <v>2.2236608376426004</v>
      </c>
      <c r="AA30" s="97"/>
      <c r="AB30" s="97"/>
      <c r="AC30" s="97"/>
    </row>
    <row r="31" spans="1:29" s="21" customFormat="1" ht="11.25" customHeight="1">
      <c r="A31" s="17">
        <v>24</v>
      </c>
      <c r="B31" s="83" t="s">
        <v>81</v>
      </c>
      <c r="C31" s="84">
        <v>30</v>
      </c>
      <c r="D31" s="85">
        <v>4</v>
      </c>
      <c r="E31" s="84" t="s">
        <v>116</v>
      </c>
      <c r="F31" s="85" t="s">
        <v>19</v>
      </c>
      <c r="G31" s="86">
        <f aca="true" t="shared" si="4" ref="G31:G37">SUM(H31:I31)</f>
        <v>60</v>
      </c>
      <c r="H31" s="87">
        <v>30</v>
      </c>
      <c r="I31" s="88">
        <v>30</v>
      </c>
      <c r="J31" s="89"/>
      <c r="K31" s="88"/>
      <c r="L31" s="90"/>
      <c r="M31" s="88"/>
      <c r="N31" s="89"/>
      <c r="O31" s="88"/>
      <c r="P31" s="90">
        <v>2</v>
      </c>
      <c r="Q31" s="88">
        <v>2</v>
      </c>
      <c r="R31" s="18"/>
      <c r="S31" s="10"/>
      <c r="T31" s="14"/>
      <c r="U31" s="10"/>
      <c r="V31" s="18"/>
      <c r="W31" s="10"/>
      <c r="X31" s="96">
        <f t="shared" si="3"/>
        <v>4</v>
      </c>
      <c r="Y31" s="100">
        <f t="shared" si="1"/>
        <v>2.3684522164765327</v>
      </c>
      <c r="Z31" s="102">
        <f t="shared" si="2"/>
        <v>1.6315477835234673</v>
      </c>
      <c r="AA31" s="97"/>
      <c r="AB31" s="97"/>
      <c r="AC31" s="97"/>
    </row>
    <row r="32" spans="1:29" s="21" customFormat="1" ht="11.25" customHeight="1">
      <c r="A32" s="17">
        <v>25</v>
      </c>
      <c r="B32" s="83" t="s">
        <v>84</v>
      </c>
      <c r="C32" s="84"/>
      <c r="D32" s="85">
        <v>4</v>
      </c>
      <c r="E32" s="84" t="s">
        <v>116</v>
      </c>
      <c r="F32" s="85" t="s">
        <v>19</v>
      </c>
      <c r="G32" s="86">
        <f t="shared" si="4"/>
        <v>45</v>
      </c>
      <c r="H32" s="87">
        <v>15</v>
      </c>
      <c r="I32" s="88">
        <v>30</v>
      </c>
      <c r="J32" s="89"/>
      <c r="K32" s="88"/>
      <c r="L32" s="90"/>
      <c r="M32" s="88"/>
      <c r="N32" s="89"/>
      <c r="O32" s="88"/>
      <c r="P32" s="90">
        <v>1</v>
      </c>
      <c r="Q32" s="88">
        <v>2</v>
      </c>
      <c r="R32" s="18"/>
      <c r="S32" s="10"/>
      <c r="T32" s="14"/>
      <c r="U32" s="10"/>
      <c r="V32" s="18"/>
      <c r="W32" s="10"/>
      <c r="X32" s="96">
        <f t="shared" si="3"/>
        <v>4</v>
      </c>
      <c r="Y32" s="100">
        <f t="shared" si="1"/>
        <v>1.7763391623573996</v>
      </c>
      <c r="Z32" s="102">
        <f t="shared" si="2"/>
        <v>2.2236608376426004</v>
      </c>
      <c r="AA32" s="97"/>
      <c r="AB32" s="97"/>
      <c r="AC32" s="97"/>
    </row>
    <row r="33" spans="1:29" ht="11.25" customHeight="1">
      <c r="A33" s="17">
        <v>26</v>
      </c>
      <c r="B33" s="48" t="s">
        <v>88</v>
      </c>
      <c r="C33" s="29">
        <v>30</v>
      </c>
      <c r="D33" s="17">
        <v>4</v>
      </c>
      <c r="E33" s="29" t="s">
        <v>116</v>
      </c>
      <c r="F33" s="17" t="s">
        <v>19</v>
      </c>
      <c r="G33" s="20">
        <f t="shared" si="4"/>
        <v>75</v>
      </c>
      <c r="H33" s="3">
        <v>30</v>
      </c>
      <c r="I33" s="10">
        <v>45</v>
      </c>
      <c r="J33" s="18"/>
      <c r="K33" s="10"/>
      <c r="L33" s="14"/>
      <c r="M33" s="10"/>
      <c r="N33" s="18"/>
      <c r="O33" s="10"/>
      <c r="P33" s="14">
        <v>2</v>
      </c>
      <c r="Q33" s="10">
        <v>3</v>
      </c>
      <c r="R33" s="18"/>
      <c r="S33" s="10"/>
      <c r="T33" s="14"/>
      <c r="U33" s="10"/>
      <c r="V33" s="18"/>
      <c r="W33" s="10"/>
      <c r="X33" s="96">
        <f t="shared" si="3"/>
        <v>4</v>
      </c>
      <c r="Y33" s="100">
        <f t="shared" si="1"/>
        <v>2.9605652705956658</v>
      </c>
      <c r="Z33" s="102">
        <f t="shared" si="2"/>
        <v>1.0394347294043342</v>
      </c>
      <c r="AA33" s="97"/>
      <c r="AB33" s="97"/>
      <c r="AC33" s="97"/>
    </row>
    <row r="34" spans="1:29" ht="11.25" customHeight="1">
      <c r="A34" s="17">
        <v>27</v>
      </c>
      <c r="B34" s="48" t="s">
        <v>85</v>
      </c>
      <c r="C34" s="29"/>
      <c r="D34" s="17">
        <v>4</v>
      </c>
      <c r="E34" s="29" t="s">
        <v>117</v>
      </c>
      <c r="F34" s="17" t="s">
        <v>16</v>
      </c>
      <c r="G34" s="20">
        <f t="shared" si="4"/>
        <v>45</v>
      </c>
      <c r="H34" s="3">
        <v>15</v>
      </c>
      <c r="I34" s="10">
        <v>30</v>
      </c>
      <c r="J34" s="18"/>
      <c r="K34" s="10"/>
      <c r="L34" s="14"/>
      <c r="M34" s="10"/>
      <c r="N34" s="18"/>
      <c r="O34" s="10"/>
      <c r="P34" s="14">
        <v>1</v>
      </c>
      <c r="Q34" s="10">
        <v>2</v>
      </c>
      <c r="R34" s="18"/>
      <c r="S34" s="10"/>
      <c r="T34" s="14"/>
      <c r="U34" s="10"/>
      <c r="V34" s="18"/>
      <c r="W34" s="10"/>
      <c r="X34" s="96">
        <f t="shared" si="3"/>
        <v>4</v>
      </c>
      <c r="Y34" s="100">
        <f t="shared" si="1"/>
        <v>1.7763391623573996</v>
      </c>
      <c r="Z34" s="101">
        <f t="shared" si="2"/>
        <v>2.2236608376426004</v>
      </c>
      <c r="AA34" s="97"/>
      <c r="AB34" s="97"/>
      <c r="AC34" s="97"/>
    </row>
    <row r="35" spans="1:29" s="68" customFormat="1" ht="11.25" customHeight="1">
      <c r="A35" s="17">
        <v>28</v>
      </c>
      <c r="B35" s="48" t="s">
        <v>162</v>
      </c>
      <c r="C35" s="29"/>
      <c r="D35" s="17">
        <v>3</v>
      </c>
      <c r="E35" s="29" t="s">
        <v>117</v>
      </c>
      <c r="F35" s="17" t="s">
        <v>19</v>
      </c>
      <c r="G35" s="70">
        <f t="shared" si="4"/>
        <v>45</v>
      </c>
      <c r="H35" s="3">
        <v>15</v>
      </c>
      <c r="I35" s="10">
        <v>30</v>
      </c>
      <c r="J35" s="18"/>
      <c r="K35" s="10"/>
      <c r="L35" s="14"/>
      <c r="M35" s="10"/>
      <c r="N35" s="18"/>
      <c r="O35" s="10"/>
      <c r="P35" s="18">
        <v>1</v>
      </c>
      <c r="Q35" s="10">
        <v>2</v>
      </c>
      <c r="R35" s="18"/>
      <c r="S35" s="10"/>
      <c r="T35" s="14"/>
      <c r="U35" s="10"/>
      <c r="V35" s="18"/>
      <c r="W35" s="67"/>
      <c r="X35" s="96">
        <f aca="true" t="shared" si="5" ref="X35:X40">D35</f>
        <v>3</v>
      </c>
      <c r="Y35" s="100">
        <f>G35/25.333</f>
        <v>1.7763391623573996</v>
      </c>
      <c r="Z35" s="102">
        <f>X35-Y35</f>
        <v>1.2236608376426004</v>
      </c>
      <c r="AA35" s="97"/>
      <c r="AB35" s="97"/>
      <c r="AC35" s="97"/>
    </row>
    <row r="36" spans="1:29" ht="11.25" customHeight="1">
      <c r="A36" s="17">
        <v>29</v>
      </c>
      <c r="B36" s="48" t="s">
        <v>90</v>
      </c>
      <c r="C36" s="29">
        <v>30</v>
      </c>
      <c r="D36" s="17">
        <v>2</v>
      </c>
      <c r="E36" s="29" t="s">
        <v>117</v>
      </c>
      <c r="F36" s="17" t="s">
        <v>19</v>
      </c>
      <c r="G36" s="20">
        <f t="shared" si="4"/>
        <v>30</v>
      </c>
      <c r="H36" s="3">
        <v>15</v>
      </c>
      <c r="I36" s="10">
        <v>15</v>
      </c>
      <c r="J36" s="18"/>
      <c r="K36" s="10"/>
      <c r="L36" s="14"/>
      <c r="M36" s="10"/>
      <c r="N36" s="18"/>
      <c r="O36" s="10"/>
      <c r="P36" s="18">
        <v>1</v>
      </c>
      <c r="Q36" s="10">
        <v>1</v>
      </c>
      <c r="R36" s="18"/>
      <c r="S36" s="10"/>
      <c r="T36" s="14"/>
      <c r="U36" s="10"/>
      <c r="V36" s="18"/>
      <c r="W36" s="10"/>
      <c r="X36" s="96">
        <f t="shared" si="5"/>
        <v>2</v>
      </c>
      <c r="Y36" s="100">
        <f>G36/25.333</f>
        <v>1.1842261082382664</v>
      </c>
      <c r="Z36" s="101">
        <f>X36-Y36</f>
        <v>0.8157738917617336</v>
      </c>
      <c r="AA36" s="97"/>
      <c r="AB36" s="97"/>
      <c r="AC36" s="97"/>
    </row>
    <row r="37" spans="1:29" ht="11.25" customHeight="1">
      <c r="A37" s="17">
        <v>30</v>
      </c>
      <c r="B37" s="83" t="s">
        <v>87</v>
      </c>
      <c r="C37" s="84">
        <v>45</v>
      </c>
      <c r="D37" s="85">
        <v>3</v>
      </c>
      <c r="E37" s="29" t="s">
        <v>117</v>
      </c>
      <c r="F37" s="85" t="s">
        <v>19</v>
      </c>
      <c r="G37" s="91">
        <f t="shared" si="4"/>
        <v>45</v>
      </c>
      <c r="H37" s="87">
        <v>30</v>
      </c>
      <c r="I37" s="88">
        <v>15</v>
      </c>
      <c r="J37" s="89"/>
      <c r="K37" s="88"/>
      <c r="L37" s="90"/>
      <c r="M37" s="88"/>
      <c r="N37" s="89"/>
      <c r="O37" s="88"/>
      <c r="P37" s="89">
        <v>2</v>
      </c>
      <c r="Q37" s="88">
        <v>1</v>
      </c>
      <c r="R37" s="89"/>
      <c r="S37" s="88"/>
      <c r="T37" s="90"/>
      <c r="U37" s="88"/>
      <c r="V37" s="89"/>
      <c r="W37" s="88"/>
      <c r="X37" s="96">
        <f t="shared" si="5"/>
        <v>3</v>
      </c>
      <c r="Y37" s="100">
        <f>G37/25.333</f>
        <v>1.7763391623573996</v>
      </c>
      <c r="Z37" s="102">
        <f>X37-Y37</f>
        <v>1.2236608376426004</v>
      </c>
      <c r="AA37" s="97"/>
      <c r="AB37" s="97"/>
      <c r="AC37" s="97"/>
    </row>
    <row r="38" spans="1:29" s="123" customFormat="1" ht="11.25" customHeight="1">
      <c r="A38" s="110">
        <v>31</v>
      </c>
      <c r="B38" s="111" t="s">
        <v>91</v>
      </c>
      <c r="C38" s="112"/>
      <c r="D38" s="110">
        <v>4</v>
      </c>
      <c r="E38" s="112" t="s">
        <v>117</v>
      </c>
      <c r="F38" s="110" t="s">
        <v>19</v>
      </c>
      <c r="G38" s="113">
        <v>30</v>
      </c>
      <c r="H38" s="114">
        <v>15</v>
      </c>
      <c r="I38" s="115">
        <v>15</v>
      </c>
      <c r="J38" s="117"/>
      <c r="K38" s="115"/>
      <c r="L38" s="116"/>
      <c r="M38" s="115"/>
      <c r="N38" s="117"/>
      <c r="O38" s="115"/>
      <c r="P38" s="116"/>
      <c r="Q38" s="115"/>
      <c r="R38" s="116">
        <v>1</v>
      </c>
      <c r="S38" s="115">
        <v>1</v>
      </c>
      <c r="T38" s="116"/>
      <c r="U38" s="115"/>
      <c r="V38" s="117"/>
      <c r="W38" s="115"/>
      <c r="X38" s="118">
        <f t="shared" si="5"/>
        <v>4</v>
      </c>
      <c r="Y38" s="119">
        <f>G38/25.333</f>
        <v>1.1842261082382664</v>
      </c>
      <c r="Z38" s="120">
        <f>X38-Y38</f>
        <v>2.815773891761734</v>
      </c>
      <c r="AA38" s="121"/>
      <c r="AB38" s="121"/>
      <c r="AC38" s="121"/>
    </row>
    <row r="39" spans="1:29" s="123" customFormat="1" ht="11.25" customHeight="1">
      <c r="A39" s="110">
        <v>32</v>
      </c>
      <c r="B39" s="111" t="s">
        <v>148</v>
      </c>
      <c r="C39" s="112"/>
      <c r="D39" s="110">
        <v>4</v>
      </c>
      <c r="E39" s="112" t="s">
        <v>117</v>
      </c>
      <c r="F39" s="110" t="s">
        <v>19</v>
      </c>
      <c r="G39" s="113">
        <v>30</v>
      </c>
      <c r="H39" s="114">
        <v>15</v>
      </c>
      <c r="I39" s="115">
        <v>15</v>
      </c>
      <c r="J39" s="117"/>
      <c r="K39" s="115"/>
      <c r="L39" s="116"/>
      <c r="M39" s="115"/>
      <c r="N39" s="117"/>
      <c r="O39" s="115"/>
      <c r="P39" s="116"/>
      <c r="Q39" s="115"/>
      <c r="R39" s="116">
        <v>1</v>
      </c>
      <c r="S39" s="115">
        <v>1</v>
      </c>
      <c r="T39" s="116"/>
      <c r="U39" s="115"/>
      <c r="V39" s="117"/>
      <c r="W39" s="115"/>
      <c r="X39" s="118">
        <f t="shared" si="5"/>
        <v>4</v>
      </c>
      <c r="Y39" s="119"/>
      <c r="Z39" s="120"/>
      <c r="AA39" s="121"/>
      <c r="AB39" s="121"/>
      <c r="AC39" s="121"/>
    </row>
    <row r="40" spans="1:29" s="122" customFormat="1" ht="11.25" customHeight="1">
      <c r="A40" s="110">
        <v>33</v>
      </c>
      <c r="B40" s="111" t="s">
        <v>149</v>
      </c>
      <c r="C40" s="112"/>
      <c r="D40" s="110">
        <v>4</v>
      </c>
      <c r="E40" s="112" t="s">
        <v>117</v>
      </c>
      <c r="F40" s="110" t="s">
        <v>19</v>
      </c>
      <c r="G40" s="113">
        <f>SUM(H40:I40)</f>
        <v>30</v>
      </c>
      <c r="H40" s="114">
        <v>15</v>
      </c>
      <c r="I40" s="115">
        <v>15</v>
      </c>
      <c r="J40" s="117"/>
      <c r="K40" s="115"/>
      <c r="L40" s="116"/>
      <c r="M40" s="115"/>
      <c r="N40" s="117"/>
      <c r="O40" s="115"/>
      <c r="P40" s="116"/>
      <c r="Q40" s="115"/>
      <c r="R40" s="116">
        <v>1</v>
      </c>
      <c r="S40" s="115">
        <v>1</v>
      </c>
      <c r="T40" s="116"/>
      <c r="U40" s="115"/>
      <c r="V40" s="117"/>
      <c r="W40" s="115"/>
      <c r="X40" s="118">
        <f t="shared" si="5"/>
        <v>4</v>
      </c>
      <c r="Y40" s="119">
        <f>G40/25.333</f>
        <v>1.1842261082382664</v>
      </c>
      <c r="Z40" s="120">
        <f>X40-Y40</f>
        <v>2.815773891761734</v>
      </c>
      <c r="AA40" s="121"/>
      <c r="AB40" s="121"/>
      <c r="AC40" s="121"/>
    </row>
    <row r="41" spans="1:29" ht="11.25" customHeight="1">
      <c r="A41" s="17">
        <v>34</v>
      </c>
      <c r="B41" s="83" t="s">
        <v>82</v>
      </c>
      <c r="C41" s="84">
        <v>45</v>
      </c>
      <c r="D41" s="85">
        <v>5</v>
      </c>
      <c r="E41" s="84" t="s">
        <v>116</v>
      </c>
      <c r="F41" s="85" t="s">
        <v>19</v>
      </c>
      <c r="G41" s="86">
        <f t="shared" si="0"/>
        <v>60</v>
      </c>
      <c r="H41" s="87">
        <v>30</v>
      </c>
      <c r="I41" s="88">
        <v>30</v>
      </c>
      <c r="J41" s="89"/>
      <c r="K41" s="88"/>
      <c r="L41" s="90"/>
      <c r="M41" s="88"/>
      <c r="N41" s="89"/>
      <c r="O41" s="88"/>
      <c r="P41" s="90"/>
      <c r="Q41" s="88"/>
      <c r="R41" s="89">
        <v>2</v>
      </c>
      <c r="S41" s="88">
        <v>2</v>
      </c>
      <c r="T41" s="90"/>
      <c r="U41" s="88"/>
      <c r="V41" s="89"/>
      <c r="W41" s="88"/>
      <c r="X41" s="96">
        <f t="shared" si="3"/>
        <v>5</v>
      </c>
      <c r="Y41" s="100">
        <f t="shared" si="1"/>
        <v>2.3684522164765327</v>
      </c>
      <c r="Z41" s="102">
        <f t="shared" si="2"/>
        <v>2.6315477835234673</v>
      </c>
      <c r="AA41" s="97"/>
      <c r="AB41" s="97"/>
      <c r="AC41" s="97"/>
    </row>
    <row r="42" spans="1:29" ht="11.25" customHeight="1">
      <c r="A42" s="17">
        <v>35</v>
      </c>
      <c r="B42" s="83" t="s">
        <v>83</v>
      </c>
      <c r="C42" s="84">
        <v>30</v>
      </c>
      <c r="D42" s="85">
        <v>4</v>
      </c>
      <c r="E42" s="84" t="s">
        <v>116</v>
      </c>
      <c r="F42" s="85" t="s">
        <v>16</v>
      </c>
      <c r="G42" s="86">
        <f t="shared" si="0"/>
        <v>60</v>
      </c>
      <c r="H42" s="87">
        <v>30</v>
      </c>
      <c r="I42" s="88">
        <v>30</v>
      </c>
      <c r="J42" s="89"/>
      <c r="K42" s="88"/>
      <c r="L42" s="90"/>
      <c r="M42" s="88"/>
      <c r="N42" s="89"/>
      <c r="O42" s="88"/>
      <c r="P42" s="90"/>
      <c r="Q42" s="88"/>
      <c r="R42" s="89">
        <v>2</v>
      </c>
      <c r="S42" s="88">
        <v>2</v>
      </c>
      <c r="T42" s="90"/>
      <c r="U42" s="88"/>
      <c r="V42" s="89"/>
      <c r="W42" s="88"/>
      <c r="X42" s="96">
        <f t="shared" si="3"/>
        <v>4</v>
      </c>
      <c r="Y42" s="100">
        <f t="shared" si="1"/>
        <v>2.3684522164765327</v>
      </c>
      <c r="Z42" s="101">
        <f t="shared" si="2"/>
        <v>1.6315477835234673</v>
      </c>
      <c r="AA42" s="97"/>
      <c r="AB42" s="97"/>
      <c r="AC42" s="97"/>
    </row>
    <row r="43" spans="1:29" ht="11.25" customHeight="1">
      <c r="A43" s="17">
        <v>36</v>
      </c>
      <c r="B43" s="83" t="s">
        <v>86</v>
      </c>
      <c r="C43" s="84">
        <v>60</v>
      </c>
      <c r="D43" s="85">
        <v>5</v>
      </c>
      <c r="E43" s="84" t="s">
        <v>116</v>
      </c>
      <c r="F43" s="85" t="s">
        <v>19</v>
      </c>
      <c r="G43" s="86">
        <f t="shared" si="0"/>
        <v>75</v>
      </c>
      <c r="H43" s="87">
        <v>30</v>
      </c>
      <c r="I43" s="88">
        <v>45</v>
      </c>
      <c r="J43" s="89"/>
      <c r="K43" s="88"/>
      <c r="L43" s="90"/>
      <c r="M43" s="88"/>
      <c r="N43" s="89"/>
      <c r="O43" s="88"/>
      <c r="P43" s="90"/>
      <c r="Q43" s="88"/>
      <c r="R43" s="89">
        <v>2</v>
      </c>
      <c r="S43" s="88">
        <v>3</v>
      </c>
      <c r="T43" s="90"/>
      <c r="U43" s="88"/>
      <c r="V43" s="89"/>
      <c r="W43" s="88"/>
      <c r="X43" s="96">
        <f t="shared" si="3"/>
        <v>5</v>
      </c>
      <c r="Y43" s="100">
        <f t="shared" si="1"/>
        <v>2.9605652705956658</v>
      </c>
      <c r="Z43" s="101">
        <f t="shared" si="2"/>
        <v>2.0394347294043342</v>
      </c>
      <c r="AA43" s="97"/>
      <c r="AB43" s="97"/>
      <c r="AC43" s="97"/>
    </row>
    <row r="44" spans="1:29" s="21" customFormat="1" ht="11.25" customHeight="1">
      <c r="A44" s="17">
        <v>37</v>
      </c>
      <c r="B44" s="83" t="s">
        <v>161</v>
      </c>
      <c r="C44" s="84"/>
      <c r="D44" s="85" t="s">
        <v>186</v>
      </c>
      <c r="E44" s="84" t="s">
        <v>160</v>
      </c>
      <c r="F44" s="85" t="s">
        <v>19</v>
      </c>
      <c r="G44" s="86">
        <f>SUM(H44:I44)</f>
        <v>90</v>
      </c>
      <c r="H44" s="87">
        <v>30</v>
      </c>
      <c r="I44" s="88">
        <v>60</v>
      </c>
      <c r="J44" s="89"/>
      <c r="K44" s="88"/>
      <c r="L44" s="90"/>
      <c r="M44" s="88"/>
      <c r="N44" s="89"/>
      <c r="O44" s="88"/>
      <c r="P44" s="90"/>
      <c r="Q44" s="88"/>
      <c r="R44" s="89">
        <v>1</v>
      </c>
      <c r="S44" s="88">
        <v>2</v>
      </c>
      <c r="T44" s="90">
        <v>1</v>
      </c>
      <c r="U44" s="88">
        <v>2</v>
      </c>
      <c r="V44" s="89"/>
      <c r="W44" s="88"/>
      <c r="X44" s="96">
        <v>8</v>
      </c>
      <c r="Y44" s="100">
        <f t="shared" si="1"/>
        <v>3.5526783247147993</v>
      </c>
      <c r="Z44" s="102">
        <f t="shared" si="2"/>
        <v>4.447321675285201</v>
      </c>
      <c r="AA44" s="97"/>
      <c r="AB44" s="97"/>
      <c r="AC44" s="97"/>
    </row>
    <row r="45" spans="1:29" ht="11.25" customHeight="1">
      <c r="A45" s="17">
        <v>38</v>
      </c>
      <c r="B45" s="83" t="s">
        <v>114</v>
      </c>
      <c r="C45" s="84"/>
      <c r="D45" s="85">
        <v>4</v>
      </c>
      <c r="E45" s="84" t="s">
        <v>117</v>
      </c>
      <c r="F45" s="85" t="s">
        <v>19</v>
      </c>
      <c r="G45" s="86">
        <f t="shared" si="0"/>
        <v>60</v>
      </c>
      <c r="H45" s="87">
        <v>30</v>
      </c>
      <c r="I45" s="88">
        <v>30</v>
      </c>
      <c r="J45" s="89"/>
      <c r="K45" s="88"/>
      <c r="L45" s="90"/>
      <c r="M45" s="88"/>
      <c r="N45" s="89"/>
      <c r="O45" s="88"/>
      <c r="P45" s="90"/>
      <c r="Q45" s="88"/>
      <c r="R45" s="89"/>
      <c r="S45" s="88"/>
      <c r="T45" s="90">
        <v>2</v>
      </c>
      <c r="U45" s="88">
        <v>2</v>
      </c>
      <c r="V45" s="89"/>
      <c r="W45" s="88"/>
      <c r="X45" s="96">
        <f t="shared" si="3"/>
        <v>4</v>
      </c>
      <c r="Y45" s="100">
        <f t="shared" si="1"/>
        <v>2.3684522164765327</v>
      </c>
      <c r="Z45" s="101">
        <f t="shared" si="2"/>
        <v>1.6315477835234673</v>
      </c>
      <c r="AA45" s="97"/>
      <c r="AB45" s="97"/>
      <c r="AC45" s="97"/>
    </row>
    <row r="46" spans="1:29" s="122" customFormat="1" ht="11.25" customHeight="1">
      <c r="A46" s="110">
        <v>39</v>
      </c>
      <c r="B46" s="111" t="s">
        <v>150</v>
      </c>
      <c r="C46" s="112"/>
      <c r="D46" s="110">
        <v>5</v>
      </c>
      <c r="E46" s="112" t="s">
        <v>116</v>
      </c>
      <c r="F46" s="110" t="s">
        <v>19</v>
      </c>
      <c r="G46" s="124">
        <f t="shared" si="0"/>
        <v>60</v>
      </c>
      <c r="H46" s="114">
        <v>30</v>
      </c>
      <c r="I46" s="115">
        <v>30</v>
      </c>
      <c r="J46" s="117"/>
      <c r="K46" s="115"/>
      <c r="L46" s="116"/>
      <c r="M46" s="115"/>
      <c r="N46" s="117"/>
      <c r="O46" s="115"/>
      <c r="P46" s="116"/>
      <c r="Q46" s="115"/>
      <c r="R46" s="117"/>
      <c r="S46" s="115"/>
      <c r="T46" s="116">
        <v>2</v>
      </c>
      <c r="U46" s="115">
        <v>2</v>
      </c>
      <c r="V46" s="117"/>
      <c r="W46" s="115"/>
      <c r="X46" s="118">
        <f t="shared" si="3"/>
        <v>5</v>
      </c>
      <c r="Y46" s="119">
        <f t="shared" si="1"/>
        <v>2.3684522164765327</v>
      </c>
      <c r="Z46" s="120">
        <f t="shared" si="2"/>
        <v>2.6315477835234673</v>
      </c>
      <c r="AA46" s="121"/>
      <c r="AB46" s="121"/>
      <c r="AC46" s="121"/>
    </row>
    <row r="47" spans="1:29" s="122" customFormat="1" ht="11.25" customHeight="1">
      <c r="A47" s="110">
        <v>40</v>
      </c>
      <c r="B47" s="111" t="s">
        <v>92</v>
      </c>
      <c r="C47" s="112"/>
      <c r="D47" s="110">
        <v>5</v>
      </c>
      <c r="E47" s="112" t="s">
        <v>116</v>
      </c>
      <c r="F47" s="110" t="s">
        <v>19</v>
      </c>
      <c r="G47" s="113">
        <f t="shared" si="0"/>
        <v>60</v>
      </c>
      <c r="H47" s="114">
        <v>30</v>
      </c>
      <c r="I47" s="115">
        <v>30</v>
      </c>
      <c r="J47" s="117"/>
      <c r="K47" s="115"/>
      <c r="L47" s="116"/>
      <c r="M47" s="115"/>
      <c r="N47" s="117"/>
      <c r="O47" s="115"/>
      <c r="P47" s="116"/>
      <c r="Q47" s="115"/>
      <c r="R47" s="117"/>
      <c r="S47" s="115"/>
      <c r="T47" s="116">
        <v>2</v>
      </c>
      <c r="U47" s="115">
        <v>2</v>
      </c>
      <c r="V47" s="117"/>
      <c r="W47" s="115"/>
      <c r="X47" s="118">
        <f t="shared" si="3"/>
        <v>5</v>
      </c>
      <c r="Y47" s="119">
        <f t="shared" si="1"/>
        <v>2.3684522164765327</v>
      </c>
      <c r="Z47" s="120">
        <f t="shared" si="2"/>
        <v>2.6315477835234673</v>
      </c>
      <c r="AA47" s="121"/>
      <c r="AB47" s="121"/>
      <c r="AC47" s="121"/>
    </row>
    <row r="48" spans="1:29" s="122" customFormat="1" ht="11.25" customHeight="1">
      <c r="A48" s="110">
        <v>41</v>
      </c>
      <c r="B48" s="111" t="s">
        <v>93</v>
      </c>
      <c r="C48" s="112"/>
      <c r="D48" s="110">
        <v>5</v>
      </c>
      <c r="E48" s="112" t="s">
        <v>116</v>
      </c>
      <c r="F48" s="110" t="s">
        <v>19</v>
      </c>
      <c r="G48" s="124">
        <f t="shared" si="0"/>
        <v>60</v>
      </c>
      <c r="H48" s="114">
        <v>30</v>
      </c>
      <c r="I48" s="115">
        <v>30</v>
      </c>
      <c r="J48" s="117"/>
      <c r="K48" s="115"/>
      <c r="L48" s="116"/>
      <c r="M48" s="115"/>
      <c r="N48" s="117"/>
      <c r="O48" s="115"/>
      <c r="P48" s="116"/>
      <c r="Q48" s="115"/>
      <c r="R48" s="117"/>
      <c r="S48" s="115"/>
      <c r="T48" s="116">
        <v>2</v>
      </c>
      <c r="U48" s="115">
        <v>2</v>
      </c>
      <c r="V48" s="117"/>
      <c r="W48" s="115"/>
      <c r="X48" s="118">
        <f t="shared" si="3"/>
        <v>5</v>
      </c>
      <c r="Y48" s="119">
        <f t="shared" si="1"/>
        <v>2.3684522164765327</v>
      </c>
      <c r="Z48" s="120">
        <f t="shared" si="2"/>
        <v>2.6315477835234673</v>
      </c>
      <c r="AA48" s="121"/>
      <c r="AB48" s="121"/>
      <c r="AC48" s="121"/>
    </row>
    <row r="49" spans="1:29" s="122" customFormat="1" ht="11.25" customHeight="1">
      <c r="A49" s="110">
        <v>42</v>
      </c>
      <c r="B49" s="111" t="s">
        <v>129</v>
      </c>
      <c r="C49" s="112"/>
      <c r="D49" s="110" t="s">
        <v>171</v>
      </c>
      <c r="E49" s="112" t="s">
        <v>118</v>
      </c>
      <c r="F49" s="110" t="s">
        <v>20</v>
      </c>
      <c r="G49" s="113">
        <f>SUM(H49:I49)</f>
        <v>60</v>
      </c>
      <c r="H49" s="114" t="s">
        <v>14</v>
      </c>
      <c r="I49" s="115">
        <v>60</v>
      </c>
      <c r="J49" s="117"/>
      <c r="K49" s="115"/>
      <c r="L49" s="116"/>
      <c r="M49" s="115">
        <v>1</v>
      </c>
      <c r="N49" s="117"/>
      <c r="O49" s="115"/>
      <c r="P49" s="116"/>
      <c r="Q49" s="115">
        <v>2</v>
      </c>
      <c r="R49" s="117"/>
      <c r="S49" s="115"/>
      <c r="T49" s="116"/>
      <c r="U49" s="115">
        <v>2</v>
      </c>
      <c r="V49" s="117"/>
      <c r="W49" s="115"/>
      <c r="X49" s="118">
        <v>6</v>
      </c>
      <c r="Y49" s="119">
        <f t="shared" si="1"/>
        <v>2.3684522164765327</v>
      </c>
      <c r="Z49" s="120">
        <f t="shared" si="2"/>
        <v>3.6315477835234673</v>
      </c>
      <c r="AA49" s="121"/>
      <c r="AB49" s="121"/>
      <c r="AC49" s="121"/>
    </row>
    <row r="50" spans="1:29" s="122" customFormat="1" ht="11.25" customHeight="1">
      <c r="A50" s="110">
        <v>43</v>
      </c>
      <c r="B50" s="111" t="s">
        <v>151</v>
      </c>
      <c r="C50" s="112"/>
      <c r="D50" s="110">
        <v>3</v>
      </c>
      <c r="E50" s="112" t="s">
        <v>117</v>
      </c>
      <c r="F50" s="110" t="s">
        <v>19</v>
      </c>
      <c r="G50" s="113">
        <f t="shared" si="0"/>
        <v>45</v>
      </c>
      <c r="H50" s="114">
        <v>15</v>
      </c>
      <c r="I50" s="115">
        <v>30</v>
      </c>
      <c r="J50" s="117"/>
      <c r="K50" s="115"/>
      <c r="L50" s="116"/>
      <c r="M50" s="115"/>
      <c r="N50" s="117"/>
      <c r="O50" s="115"/>
      <c r="P50" s="116"/>
      <c r="Q50" s="115"/>
      <c r="R50" s="117"/>
      <c r="S50" s="115"/>
      <c r="T50" s="116"/>
      <c r="U50" s="115"/>
      <c r="V50" s="117">
        <v>1</v>
      </c>
      <c r="W50" s="115">
        <v>2</v>
      </c>
      <c r="X50" s="118">
        <f t="shared" si="3"/>
        <v>3</v>
      </c>
      <c r="Y50" s="119">
        <f t="shared" si="1"/>
        <v>1.7763391623573996</v>
      </c>
      <c r="Z50" s="120">
        <f t="shared" si="2"/>
        <v>1.2236608376426004</v>
      </c>
      <c r="AA50" s="121"/>
      <c r="AB50" s="121"/>
      <c r="AC50" s="121"/>
    </row>
    <row r="51" spans="1:29" s="122" customFormat="1" ht="11.25" customHeight="1">
      <c r="A51" s="110">
        <v>44</v>
      </c>
      <c r="B51" s="111" t="s">
        <v>152</v>
      </c>
      <c r="C51" s="112"/>
      <c r="D51" s="110">
        <v>3</v>
      </c>
      <c r="E51" s="112" t="s">
        <v>117</v>
      </c>
      <c r="F51" s="110" t="s">
        <v>19</v>
      </c>
      <c r="G51" s="124">
        <f t="shared" si="0"/>
        <v>45</v>
      </c>
      <c r="H51" s="114">
        <v>15</v>
      </c>
      <c r="I51" s="115">
        <v>30</v>
      </c>
      <c r="J51" s="117"/>
      <c r="K51" s="115"/>
      <c r="L51" s="116"/>
      <c r="M51" s="115"/>
      <c r="N51" s="117"/>
      <c r="O51" s="115"/>
      <c r="P51" s="116"/>
      <c r="Q51" s="115"/>
      <c r="R51" s="117"/>
      <c r="S51" s="115"/>
      <c r="T51" s="116"/>
      <c r="U51" s="115"/>
      <c r="V51" s="117">
        <v>1</v>
      </c>
      <c r="W51" s="115">
        <v>2</v>
      </c>
      <c r="X51" s="118">
        <f t="shared" si="3"/>
        <v>3</v>
      </c>
      <c r="Y51" s="119">
        <f t="shared" si="1"/>
        <v>1.7763391623573996</v>
      </c>
      <c r="Z51" s="120">
        <f t="shared" si="2"/>
        <v>1.2236608376426004</v>
      </c>
      <c r="AA51" s="121"/>
      <c r="AB51" s="121"/>
      <c r="AC51" s="121"/>
    </row>
    <row r="52" spans="1:29" s="122" customFormat="1" ht="11.25" customHeight="1">
      <c r="A52" s="110">
        <v>45</v>
      </c>
      <c r="B52" s="111" t="s">
        <v>153</v>
      </c>
      <c r="C52" s="112"/>
      <c r="D52" s="110">
        <v>3</v>
      </c>
      <c r="E52" s="112" t="s">
        <v>117</v>
      </c>
      <c r="F52" s="110" t="s">
        <v>19</v>
      </c>
      <c r="G52" s="113">
        <f t="shared" si="0"/>
        <v>45</v>
      </c>
      <c r="H52" s="114">
        <v>15</v>
      </c>
      <c r="I52" s="115">
        <v>30</v>
      </c>
      <c r="J52" s="117"/>
      <c r="K52" s="115"/>
      <c r="L52" s="116"/>
      <c r="M52" s="115"/>
      <c r="N52" s="117"/>
      <c r="O52" s="115"/>
      <c r="P52" s="116"/>
      <c r="Q52" s="115"/>
      <c r="R52" s="117"/>
      <c r="S52" s="115"/>
      <c r="T52" s="116"/>
      <c r="U52" s="115"/>
      <c r="V52" s="117">
        <v>1</v>
      </c>
      <c r="W52" s="115">
        <v>2</v>
      </c>
      <c r="X52" s="118">
        <f t="shared" si="3"/>
        <v>3</v>
      </c>
      <c r="Y52" s="119">
        <f t="shared" si="1"/>
        <v>1.7763391623573996</v>
      </c>
      <c r="Z52" s="120">
        <f t="shared" si="2"/>
        <v>1.2236608376426004</v>
      </c>
      <c r="AA52" s="121"/>
      <c r="AB52" s="121"/>
      <c r="AC52" s="121"/>
    </row>
    <row r="53" spans="1:29" s="122" customFormat="1" ht="11.25" customHeight="1">
      <c r="A53" s="110">
        <v>46</v>
      </c>
      <c r="B53" s="111" t="s">
        <v>94</v>
      </c>
      <c r="C53" s="112" t="s">
        <v>64</v>
      </c>
      <c r="D53" s="110">
        <v>15</v>
      </c>
      <c r="E53" s="112" t="s">
        <v>124</v>
      </c>
      <c r="F53" s="110" t="s">
        <v>180</v>
      </c>
      <c r="G53" s="113">
        <v>45</v>
      </c>
      <c r="H53" s="114" t="s">
        <v>14</v>
      </c>
      <c r="I53" s="115">
        <v>45</v>
      </c>
      <c r="J53" s="117"/>
      <c r="K53" s="115"/>
      <c r="L53" s="116"/>
      <c r="M53" s="115"/>
      <c r="N53" s="117"/>
      <c r="O53" s="115"/>
      <c r="P53" s="116"/>
      <c r="Q53" s="115"/>
      <c r="R53" s="117"/>
      <c r="S53" s="115"/>
      <c r="T53" s="116"/>
      <c r="U53" s="115"/>
      <c r="V53" s="117"/>
      <c r="W53" s="115">
        <v>3</v>
      </c>
      <c r="X53" s="118">
        <f t="shared" si="3"/>
        <v>15</v>
      </c>
      <c r="Y53" s="119">
        <f t="shared" si="1"/>
        <v>1.7763391623573996</v>
      </c>
      <c r="Z53" s="120">
        <f t="shared" si="2"/>
        <v>13.223660837642601</v>
      </c>
      <c r="AA53" s="121"/>
      <c r="AB53" s="121"/>
      <c r="AC53" s="121"/>
    </row>
    <row r="54" spans="1:29" s="122" customFormat="1" ht="11.25" customHeight="1">
      <c r="A54" s="110">
        <v>47</v>
      </c>
      <c r="B54" s="111" t="s">
        <v>8</v>
      </c>
      <c r="C54" s="112"/>
      <c r="D54" s="110">
        <v>2</v>
      </c>
      <c r="E54" s="112" t="s">
        <v>118</v>
      </c>
      <c r="F54" s="110" t="s">
        <v>53</v>
      </c>
      <c r="G54" s="125">
        <f t="shared" si="0"/>
        <v>30</v>
      </c>
      <c r="H54" s="114" t="s">
        <v>14</v>
      </c>
      <c r="I54" s="115">
        <v>30</v>
      </c>
      <c r="J54" s="117"/>
      <c r="K54" s="115"/>
      <c r="L54" s="116"/>
      <c r="M54" s="115"/>
      <c r="N54" s="117"/>
      <c r="O54" s="115"/>
      <c r="P54" s="116"/>
      <c r="Q54" s="115"/>
      <c r="R54" s="117"/>
      <c r="S54" s="115"/>
      <c r="T54" s="116"/>
      <c r="U54" s="115"/>
      <c r="V54" s="117"/>
      <c r="W54" s="115">
        <v>2</v>
      </c>
      <c r="X54" s="118">
        <f t="shared" si="3"/>
        <v>2</v>
      </c>
      <c r="Y54" s="119">
        <f t="shared" si="1"/>
        <v>1.1842261082382664</v>
      </c>
      <c r="Z54" s="120">
        <f t="shared" si="2"/>
        <v>0.8157738917617336</v>
      </c>
      <c r="AA54" s="121"/>
      <c r="AB54" s="121"/>
      <c r="AC54" s="121"/>
    </row>
    <row r="55" spans="1:29" s="122" customFormat="1" ht="11.25" customHeight="1" thickBot="1">
      <c r="A55" s="126">
        <v>48</v>
      </c>
      <c r="B55" s="127" t="s">
        <v>95</v>
      </c>
      <c r="C55" s="112" t="s">
        <v>64</v>
      </c>
      <c r="D55" s="110">
        <v>4</v>
      </c>
      <c r="E55" s="244" t="s">
        <v>96</v>
      </c>
      <c r="F55" s="245"/>
      <c r="G55" s="246"/>
      <c r="H55" s="245"/>
      <c r="I55" s="247"/>
      <c r="J55" s="117"/>
      <c r="K55" s="115"/>
      <c r="L55" s="116"/>
      <c r="M55" s="115"/>
      <c r="N55" s="117"/>
      <c r="O55" s="115"/>
      <c r="P55" s="116"/>
      <c r="Q55" s="115"/>
      <c r="R55" s="117"/>
      <c r="S55" s="115"/>
      <c r="T55" s="116"/>
      <c r="U55" s="115"/>
      <c r="V55" s="117"/>
      <c r="W55" s="115"/>
      <c r="X55" s="118">
        <f t="shared" si="3"/>
        <v>4</v>
      </c>
      <c r="Y55" s="119">
        <f t="shared" si="1"/>
        <v>0</v>
      </c>
      <c r="Z55" s="120">
        <f t="shared" si="2"/>
        <v>4</v>
      </c>
      <c r="AA55" s="121"/>
      <c r="AB55" s="121"/>
      <c r="AC55" s="121"/>
    </row>
    <row r="56" spans="1:29" ht="15" customHeight="1" thickBot="1">
      <c r="A56" s="242" t="s">
        <v>183</v>
      </c>
      <c r="B56" s="243"/>
      <c r="C56" s="248">
        <f>SUM(C8:C55)</f>
        <v>1185</v>
      </c>
      <c r="D56" s="250">
        <v>210</v>
      </c>
      <c r="E56" s="252" t="s">
        <v>14</v>
      </c>
      <c r="F56" s="252" t="s">
        <v>53</v>
      </c>
      <c r="G56" s="254">
        <f>SUM(G8:G54)</f>
        <v>2505</v>
      </c>
      <c r="H56" s="13">
        <f>SUM(H8:H54)</f>
        <v>990</v>
      </c>
      <c r="I56" s="13">
        <f>SUM(I8:I54)</f>
        <v>1515</v>
      </c>
      <c r="J56" s="7">
        <f aca="true" t="shared" si="6" ref="J56:W56">SUM(J8:J55)</f>
        <v>10</v>
      </c>
      <c r="K56" s="9">
        <f t="shared" si="6"/>
        <v>15</v>
      </c>
      <c r="L56" s="7">
        <f t="shared" si="6"/>
        <v>9</v>
      </c>
      <c r="M56" s="9">
        <f t="shared" si="6"/>
        <v>20</v>
      </c>
      <c r="N56" s="7">
        <f t="shared" si="6"/>
        <v>9</v>
      </c>
      <c r="O56" s="9">
        <f t="shared" si="6"/>
        <v>15</v>
      </c>
      <c r="P56" s="7">
        <f t="shared" si="6"/>
        <v>12</v>
      </c>
      <c r="Q56" s="9">
        <f t="shared" si="6"/>
        <v>17</v>
      </c>
      <c r="R56" s="7">
        <f t="shared" si="6"/>
        <v>10</v>
      </c>
      <c r="S56" s="9">
        <f t="shared" si="6"/>
        <v>12</v>
      </c>
      <c r="T56" s="7">
        <f t="shared" si="6"/>
        <v>13</v>
      </c>
      <c r="U56" s="9">
        <f t="shared" si="6"/>
        <v>12</v>
      </c>
      <c r="V56" s="7">
        <f t="shared" si="6"/>
        <v>3</v>
      </c>
      <c r="W56" s="9">
        <f t="shared" si="6"/>
        <v>11</v>
      </c>
      <c r="X56" s="105" t="s">
        <v>130</v>
      </c>
      <c r="Y56" s="96">
        <f>SUM(X8:X55)</f>
        <v>207</v>
      </c>
      <c r="Z56" s="97"/>
      <c r="AA56" s="97"/>
      <c r="AB56" s="97"/>
      <c r="AC56" s="97"/>
    </row>
    <row r="57" spans="1:27" ht="15" customHeight="1" thickBot="1">
      <c r="A57" s="256" t="s">
        <v>97</v>
      </c>
      <c r="B57" s="257"/>
      <c r="C57" s="249"/>
      <c r="D57" s="251"/>
      <c r="E57" s="253"/>
      <c r="F57" s="251"/>
      <c r="G57" s="255"/>
      <c r="H57" s="49">
        <f>(H56/G56)*100</f>
        <v>39.52095808383233</v>
      </c>
      <c r="I57" s="50">
        <f>(I56/G56)*100</f>
        <v>60.47904191616767</v>
      </c>
      <c r="J57" s="226">
        <f>SUM(J56:K56)</f>
        <v>25</v>
      </c>
      <c r="K57" s="227"/>
      <c r="L57" s="226">
        <f>SUM(L56:M56)</f>
        <v>29</v>
      </c>
      <c r="M57" s="227"/>
      <c r="N57" s="226">
        <f>SUM(N56:O56)</f>
        <v>24</v>
      </c>
      <c r="O57" s="227"/>
      <c r="P57" s="226">
        <f>SUM(P56:Q56)</f>
        <v>29</v>
      </c>
      <c r="Q57" s="227"/>
      <c r="R57" s="226">
        <f>SUM(R56:S56)</f>
        <v>22</v>
      </c>
      <c r="S57" s="227"/>
      <c r="T57" s="226">
        <f>SUM(T56:U56)</f>
        <v>25</v>
      </c>
      <c r="U57" s="227"/>
      <c r="V57" s="226">
        <f>SUM(V56:W56)</f>
        <v>14</v>
      </c>
      <c r="W57" s="227"/>
      <c r="X57" s="105" t="s">
        <v>131</v>
      </c>
      <c r="Y57" s="96">
        <f>D46+D47+D48+D50+D51+D52+D53+D54+D55+6+12</f>
        <v>63</v>
      </c>
      <c r="Z57" s="97"/>
      <c r="AA57" s="97"/>
    </row>
    <row r="58" spans="1:27" ht="15" customHeight="1" thickBot="1">
      <c r="A58" s="196" t="s">
        <v>98</v>
      </c>
      <c r="B58" s="197"/>
      <c r="C58" s="230" t="s">
        <v>12</v>
      </c>
      <c r="D58" s="230"/>
      <c r="E58" s="230"/>
      <c r="F58" s="230"/>
      <c r="G58" s="230"/>
      <c r="H58" s="230"/>
      <c r="I58" s="229"/>
      <c r="J58" s="228">
        <v>4</v>
      </c>
      <c r="K58" s="229"/>
      <c r="L58" s="228">
        <v>4</v>
      </c>
      <c r="M58" s="229"/>
      <c r="N58" s="228">
        <v>4</v>
      </c>
      <c r="O58" s="229"/>
      <c r="P58" s="228">
        <v>4</v>
      </c>
      <c r="Q58" s="229"/>
      <c r="R58" s="228">
        <v>3</v>
      </c>
      <c r="S58" s="229"/>
      <c r="T58" s="228">
        <v>4</v>
      </c>
      <c r="U58" s="229"/>
      <c r="V58" s="228" t="s">
        <v>119</v>
      </c>
      <c r="W58" s="229"/>
      <c r="X58" s="105" t="s">
        <v>132</v>
      </c>
      <c r="Y58" s="106">
        <f>Y57/Y56</f>
        <v>0.30434782608695654</v>
      </c>
      <c r="Z58" s="97"/>
      <c r="AA58" s="97"/>
    </row>
    <row r="59" spans="1:27" ht="15" customHeight="1" thickBot="1">
      <c r="A59" s="196" t="s">
        <v>101</v>
      </c>
      <c r="B59" s="197"/>
      <c r="C59" s="230" t="s">
        <v>13</v>
      </c>
      <c r="D59" s="230"/>
      <c r="E59" s="230"/>
      <c r="F59" s="230"/>
      <c r="G59" s="230"/>
      <c r="H59" s="230"/>
      <c r="I59" s="229"/>
      <c r="J59" s="228">
        <v>30</v>
      </c>
      <c r="K59" s="229"/>
      <c r="L59" s="228">
        <v>30</v>
      </c>
      <c r="M59" s="229"/>
      <c r="N59" s="228">
        <v>30</v>
      </c>
      <c r="O59" s="229"/>
      <c r="P59" s="228">
        <v>30</v>
      </c>
      <c r="Q59" s="229"/>
      <c r="R59" s="228">
        <v>30</v>
      </c>
      <c r="S59" s="229"/>
      <c r="T59" s="228">
        <v>30</v>
      </c>
      <c r="U59" s="229"/>
      <c r="V59" s="228">
        <v>30</v>
      </c>
      <c r="W59" s="229"/>
      <c r="X59" s="96" t="s">
        <v>133</v>
      </c>
      <c r="Y59" s="96">
        <f>Y56*0.3</f>
        <v>62.099999999999994</v>
      </c>
      <c r="Z59" s="97"/>
      <c r="AA59" s="97"/>
    </row>
    <row r="60" spans="1:27" ht="15" customHeight="1">
      <c r="A60" s="196" t="s">
        <v>104</v>
      </c>
      <c r="B60" s="197"/>
      <c r="C60" s="93"/>
      <c r="D60" s="93"/>
      <c r="E60" s="93"/>
      <c r="F60" s="93"/>
      <c r="G60" s="93"/>
      <c r="H60" s="93"/>
      <c r="I60" s="93"/>
      <c r="J60" s="93"/>
      <c r="K60" s="24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  <c r="X60" s="96"/>
      <c r="Y60" s="97"/>
      <c r="Z60" s="97"/>
      <c r="AA60" s="97"/>
    </row>
    <row r="61" spans="1:27" ht="15" customHeight="1" thickBot="1">
      <c r="A61" s="196" t="s">
        <v>105</v>
      </c>
      <c r="B61" s="197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167"/>
      <c r="X61" s="96" t="s">
        <v>134</v>
      </c>
      <c r="Y61" s="97"/>
      <c r="Z61" s="97">
        <f>6*11</f>
        <v>66</v>
      </c>
      <c r="AA61" s="97"/>
    </row>
    <row r="62" spans="1:27" ht="15" customHeight="1" thickBot="1">
      <c r="A62" s="196" t="s">
        <v>107</v>
      </c>
      <c r="B62" s="197"/>
      <c r="C62" s="232" t="s">
        <v>147</v>
      </c>
      <c r="D62" s="199"/>
      <c r="E62" s="199"/>
      <c r="F62" s="199"/>
      <c r="G62" s="199"/>
      <c r="H62" s="199"/>
      <c r="I62" s="199"/>
      <c r="J62" s="200"/>
      <c r="K62" s="51"/>
      <c r="L62" s="185" t="s">
        <v>145</v>
      </c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7"/>
      <c r="X62" s="96" t="s">
        <v>135</v>
      </c>
      <c r="Y62" s="97"/>
      <c r="Z62" s="106">
        <f>Z61/Y56</f>
        <v>0.3188405797101449</v>
      </c>
      <c r="AA62" s="97"/>
    </row>
    <row r="63" spans="1:29" ht="15" customHeight="1">
      <c r="A63" s="196" t="s">
        <v>108</v>
      </c>
      <c r="B63" s="197"/>
      <c r="C63" s="129">
        <v>1</v>
      </c>
      <c r="D63" s="191" t="s">
        <v>142</v>
      </c>
      <c r="E63" s="192"/>
      <c r="F63" s="192"/>
      <c r="G63" s="192"/>
      <c r="H63" s="192"/>
      <c r="I63" s="192"/>
      <c r="J63" s="189"/>
      <c r="K63" s="51"/>
      <c r="L63" s="133">
        <v>1</v>
      </c>
      <c r="M63" s="191" t="s">
        <v>99</v>
      </c>
      <c r="N63" s="192"/>
      <c r="O63" s="192"/>
      <c r="P63" s="192"/>
      <c r="Q63" s="192"/>
      <c r="R63" s="192"/>
      <c r="S63" s="192"/>
      <c r="T63" s="192"/>
      <c r="U63" s="192"/>
      <c r="V63" s="192"/>
      <c r="W63" s="189"/>
      <c r="X63" s="96"/>
      <c r="Y63" s="96"/>
      <c r="Z63" s="97"/>
      <c r="AA63" s="97"/>
      <c r="AB63" s="97"/>
      <c r="AC63" s="97"/>
    </row>
    <row r="64" spans="1:29" ht="15" customHeight="1">
      <c r="A64" s="196" t="s">
        <v>109</v>
      </c>
      <c r="B64" s="197"/>
      <c r="C64" s="128">
        <v>2</v>
      </c>
      <c r="D64" s="204" t="s">
        <v>143</v>
      </c>
      <c r="E64" s="205"/>
      <c r="F64" s="205"/>
      <c r="G64" s="205"/>
      <c r="H64" s="205"/>
      <c r="I64" s="205"/>
      <c r="J64" s="206"/>
      <c r="K64" s="51"/>
      <c r="L64" s="110">
        <v>2</v>
      </c>
      <c r="M64" s="204" t="s">
        <v>102</v>
      </c>
      <c r="N64" s="205"/>
      <c r="O64" s="205"/>
      <c r="P64" s="205"/>
      <c r="Q64" s="205"/>
      <c r="R64" s="205"/>
      <c r="S64" s="205"/>
      <c r="T64" s="205"/>
      <c r="U64" s="205"/>
      <c r="V64" s="205"/>
      <c r="W64" s="206"/>
      <c r="X64" s="96"/>
      <c r="Y64" s="96"/>
      <c r="Z64" s="97"/>
      <c r="AA64" s="97"/>
      <c r="AB64" s="97"/>
      <c r="AC64" s="97"/>
    </row>
    <row r="65" spans="1:29" ht="15" customHeight="1">
      <c r="A65" s="196" t="s">
        <v>174</v>
      </c>
      <c r="B65" s="197"/>
      <c r="C65" s="128">
        <v>3</v>
      </c>
      <c r="D65" s="204" t="s">
        <v>89</v>
      </c>
      <c r="E65" s="205"/>
      <c r="F65" s="205"/>
      <c r="G65" s="205"/>
      <c r="H65" s="205"/>
      <c r="I65" s="205"/>
      <c r="J65" s="206"/>
      <c r="K65" s="51"/>
      <c r="L65" s="110">
        <v>3</v>
      </c>
      <c r="M65" s="204" t="s">
        <v>144</v>
      </c>
      <c r="N65" s="205"/>
      <c r="O65" s="205"/>
      <c r="P65" s="205"/>
      <c r="Q65" s="205"/>
      <c r="R65" s="205"/>
      <c r="S65" s="205"/>
      <c r="T65" s="205"/>
      <c r="U65" s="205"/>
      <c r="V65" s="205"/>
      <c r="W65" s="206"/>
      <c r="X65" s="96"/>
      <c r="Y65" s="96"/>
      <c r="Z65" s="97"/>
      <c r="AA65" s="97"/>
      <c r="AB65" s="97"/>
      <c r="AC65" s="97"/>
    </row>
    <row r="66" spans="1:29" ht="15" customHeight="1">
      <c r="A66" s="196" t="s">
        <v>110</v>
      </c>
      <c r="B66" s="197"/>
      <c r="C66" s="128">
        <v>4</v>
      </c>
      <c r="D66" s="204" t="s">
        <v>170</v>
      </c>
      <c r="E66" s="205"/>
      <c r="F66" s="205"/>
      <c r="G66" s="205"/>
      <c r="H66" s="205"/>
      <c r="I66" s="205"/>
      <c r="J66" s="206"/>
      <c r="K66" s="51"/>
      <c r="L66" s="110">
        <v>4</v>
      </c>
      <c r="M66" s="204" t="s">
        <v>106</v>
      </c>
      <c r="N66" s="205"/>
      <c r="O66" s="205"/>
      <c r="P66" s="205"/>
      <c r="Q66" s="205"/>
      <c r="R66" s="205"/>
      <c r="S66" s="205"/>
      <c r="T66" s="205"/>
      <c r="U66" s="205"/>
      <c r="V66" s="205"/>
      <c r="W66" s="206"/>
      <c r="X66" s="96"/>
      <c r="Y66" s="96"/>
      <c r="Z66" s="97"/>
      <c r="AA66" s="107" t="s">
        <v>140</v>
      </c>
      <c r="AB66" s="107">
        <f>Y56*25</f>
        <v>5175</v>
      </c>
      <c r="AC66" s="107"/>
    </row>
    <row r="67" spans="1:29" ht="15" customHeight="1" thickBot="1">
      <c r="A67" s="196" t="s">
        <v>181</v>
      </c>
      <c r="B67" s="197"/>
      <c r="C67" s="132">
        <v>5</v>
      </c>
      <c r="D67" s="201"/>
      <c r="E67" s="202"/>
      <c r="F67" s="202"/>
      <c r="G67" s="202"/>
      <c r="H67" s="202"/>
      <c r="I67" s="202"/>
      <c r="J67" s="203"/>
      <c r="K67" s="73"/>
      <c r="L67" s="134">
        <v>5</v>
      </c>
      <c r="M67" s="201"/>
      <c r="N67" s="202"/>
      <c r="O67" s="202"/>
      <c r="P67" s="202"/>
      <c r="Q67" s="202"/>
      <c r="R67" s="202"/>
      <c r="S67" s="202"/>
      <c r="T67" s="202"/>
      <c r="U67" s="202"/>
      <c r="V67" s="202"/>
      <c r="W67" s="203"/>
      <c r="X67" s="96"/>
      <c r="Y67" s="96"/>
      <c r="Z67" s="97"/>
      <c r="AA67" s="107"/>
      <c r="AB67" s="107"/>
      <c r="AC67" s="107"/>
    </row>
    <row r="68" spans="1:29" ht="15" customHeight="1">
      <c r="A68" s="196" t="s">
        <v>111</v>
      </c>
      <c r="B68" s="197"/>
      <c r="C68" s="157"/>
      <c r="D68" s="158"/>
      <c r="E68" s="155"/>
      <c r="F68" s="155"/>
      <c r="G68" s="155"/>
      <c r="H68" s="155"/>
      <c r="I68" s="155"/>
      <c r="J68" s="155"/>
      <c r="K68" s="156"/>
      <c r="L68" s="157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65"/>
      <c r="X68" s="96"/>
      <c r="Y68" s="96"/>
      <c r="Z68" s="97"/>
      <c r="AA68" s="107"/>
      <c r="AB68" s="107"/>
      <c r="AC68" s="107"/>
    </row>
    <row r="69" spans="1:29" ht="15" customHeight="1" thickBot="1">
      <c r="A69" s="163"/>
      <c r="B69" s="162" t="s">
        <v>184</v>
      </c>
      <c r="C69" s="157"/>
      <c r="D69" s="158"/>
      <c r="E69" s="155"/>
      <c r="F69" s="155"/>
      <c r="G69" s="155"/>
      <c r="H69" s="155"/>
      <c r="I69" s="155"/>
      <c r="J69" s="155"/>
      <c r="K69" s="156"/>
      <c r="L69" s="157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65"/>
      <c r="X69" s="96"/>
      <c r="Y69" s="96"/>
      <c r="Z69" s="97"/>
      <c r="AA69" s="107"/>
      <c r="AB69" s="107"/>
      <c r="AC69" s="107"/>
    </row>
    <row r="70" spans="1:29" ht="15" customHeight="1" thickBot="1">
      <c r="A70" s="166"/>
      <c r="B70" s="79"/>
      <c r="C70" s="73"/>
      <c r="D70" s="73"/>
      <c r="E70" s="73"/>
      <c r="F70" s="73"/>
      <c r="G70" s="73"/>
      <c r="H70" s="73"/>
      <c r="I70" s="73"/>
      <c r="J70" s="73"/>
      <c r="K70" s="51"/>
      <c r="L70" s="198" t="s">
        <v>146</v>
      </c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200"/>
      <c r="X70" s="96"/>
      <c r="Y70" s="96"/>
      <c r="Z70" s="97"/>
      <c r="AA70" s="107" t="s">
        <v>141</v>
      </c>
      <c r="AB70" s="107">
        <f>AB66/7</f>
        <v>739.2857142857143</v>
      </c>
      <c r="AC70" s="107"/>
    </row>
    <row r="71" spans="1:29" ht="15" customHeight="1">
      <c r="A71" s="185" t="s">
        <v>129</v>
      </c>
      <c r="B71" s="186"/>
      <c r="C71" s="186"/>
      <c r="D71" s="186"/>
      <c r="E71" s="186"/>
      <c r="F71" s="186"/>
      <c r="G71" s="186"/>
      <c r="H71" s="186"/>
      <c r="I71" s="186"/>
      <c r="J71" s="187"/>
      <c r="K71" s="51"/>
      <c r="L71" s="133">
        <v>1</v>
      </c>
      <c r="M71" s="175" t="s">
        <v>100</v>
      </c>
      <c r="N71" s="176"/>
      <c r="O71" s="176"/>
      <c r="P71" s="176"/>
      <c r="Q71" s="176"/>
      <c r="R71" s="176"/>
      <c r="S71" s="176"/>
      <c r="T71" s="176"/>
      <c r="U71" s="176"/>
      <c r="V71" s="176"/>
      <c r="W71" s="207"/>
      <c r="X71" s="96"/>
      <c r="Y71" s="96"/>
      <c r="Z71" s="97"/>
      <c r="AA71" s="107"/>
      <c r="AB71" s="107">
        <v>760</v>
      </c>
      <c r="AC71" s="107"/>
    </row>
    <row r="72" spans="1:29" ht="15" customHeight="1" thickBot="1">
      <c r="A72" s="188"/>
      <c r="B72" s="173"/>
      <c r="C72" s="173"/>
      <c r="D72" s="173"/>
      <c r="E72" s="173"/>
      <c r="F72" s="173"/>
      <c r="G72" s="173"/>
      <c r="H72" s="173"/>
      <c r="I72" s="173"/>
      <c r="J72" s="174"/>
      <c r="K72" s="51"/>
      <c r="L72" s="110">
        <v>2</v>
      </c>
      <c r="M72" s="179" t="s">
        <v>103</v>
      </c>
      <c r="N72" s="180"/>
      <c r="O72" s="180"/>
      <c r="P72" s="180"/>
      <c r="Q72" s="180"/>
      <c r="R72" s="180"/>
      <c r="S72" s="180"/>
      <c r="T72" s="180"/>
      <c r="U72" s="180"/>
      <c r="V72" s="180"/>
      <c r="W72" s="181"/>
      <c r="X72" s="96"/>
      <c r="Y72" s="96"/>
      <c r="Z72" s="97">
        <f>AB72/Y56</f>
        <v>25.70048309178744</v>
      </c>
      <c r="AA72" s="107"/>
      <c r="AB72" s="107">
        <f>AB71*7</f>
        <v>5320</v>
      </c>
      <c r="AC72" s="107"/>
    </row>
    <row r="73" spans="1:29" ht="15" customHeight="1">
      <c r="A73" s="159" t="s">
        <v>157</v>
      </c>
      <c r="B73" s="182" t="s">
        <v>156</v>
      </c>
      <c r="C73" s="183"/>
      <c r="D73" s="183"/>
      <c r="E73" s="183"/>
      <c r="F73" s="183"/>
      <c r="G73" s="183"/>
      <c r="H73" s="183"/>
      <c r="I73" s="183"/>
      <c r="J73" s="184"/>
      <c r="K73" s="51"/>
      <c r="L73" s="110">
        <v>3</v>
      </c>
      <c r="M73" s="179" t="s">
        <v>125</v>
      </c>
      <c r="N73" s="180"/>
      <c r="O73" s="180"/>
      <c r="P73" s="180"/>
      <c r="Q73" s="180"/>
      <c r="R73" s="180"/>
      <c r="S73" s="180"/>
      <c r="T73" s="180"/>
      <c r="U73" s="180"/>
      <c r="V73" s="180"/>
      <c r="W73" s="181"/>
      <c r="X73" s="96"/>
      <c r="Y73" s="96"/>
      <c r="Z73" s="97"/>
      <c r="AA73" s="107"/>
      <c r="AB73" s="107"/>
      <c r="AC73" s="107"/>
    </row>
    <row r="74" spans="1:29" ht="15" customHeight="1">
      <c r="A74" s="160" t="s">
        <v>158</v>
      </c>
      <c r="B74" s="179" t="s">
        <v>155</v>
      </c>
      <c r="C74" s="180"/>
      <c r="D74" s="180"/>
      <c r="E74" s="180"/>
      <c r="F74" s="180"/>
      <c r="G74" s="180"/>
      <c r="H74" s="180"/>
      <c r="I74" s="180"/>
      <c r="J74" s="181"/>
      <c r="K74" s="51"/>
      <c r="L74" s="110">
        <v>4</v>
      </c>
      <c r="M74" s="179" t="s">
        <v>176</v>
      </c>
      <c r="N74" s="180"/>
      <c r="O74" s="180"/>
      <c r="P74" s="180"/>
      <c r="Q74" s="180"/>
      <c r="R74" s="180"/>
      <c r="S74" s="180"/>
      <c r="T74" s="180"/>
      <c r="U74" s="180"/>
      <c r="V74" s="180"/>
      <c r="W74" s="181"/>
      <c r="X74" s="96"/>
      <c r="Y74" s="96"/>
      <c r="Z74" s="97"/>
      <c r="AA74" s="97"/>
      <c r="AB74" s="97"/>
      <c r="AC74" s="97"/>
    </row>
    <row r="75" spans="1:29" ht="15" customHeight="1" thickBot="1">
      <c r="A75" s="161" t="s">
        <v>159</v>
      </c>
      <c r="B75" s="190" t="s">
        <v>154</v>
      </c>
      <c r="C75" s="177"/>
      <c r="D75" s="177"/>
      <c r="E75" s="177"/>
      <c r="F75" s="177"/>
      <c r="G75" s="177"/>
      <c r="H75" s="177"/>
      <c r="I75" s="177"/>
      <c r="J75" s="178"/>
      <c r="K75" s="81"/>
      <c r="L75" s="134">
        <v>5</v>
      </c>
      <c r="M75" s="190"/>
      <c r="N75" s="177"/>
      <c r="O75" s="177"/>
      <c r="P75" s="177"/>
      <c r="Q75" s="177"/>
      <c r="R75" s="177"/>
      <c r="S75" s="177"/>
      <c r="T75" s="177"/>
      <c r="U75" s="177"/>
      <c r="V75" s="177"/>
      <c r="W75" s="178"/>
      <c r="X75" s="96"/>
      <c r="Y75" s="96"/>
      <c r="Z75" s="97"/>
      <c r="AA75" s="97"/>
      <c r="AB75" s="97"/>
      <c r="AC75" s="97"/>
    </row>
    <row r="76" spans="1:29" ht="13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5"/>
      <c r="W76" s="5"/>
      <c r="X76" s="96"/>
      <c r="Y76" s="96"/>
      <c r="Z76" s="97"/>
      <c r="AA76" s="97"/>
      <c r="AB76" s="97"/>
      <c r="AC76" s="97"/>
    </row>
    <row r="77" spans="1:29" ht="12.7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5"/>
      <c r="W77" s="5"/>
      <c r="X77" s="96"/>
      <c r="Y77" s="96"/>
      <c r="Z77" s="97"/>
      <c r="AA77" s="97"/>
      <c r="AB77" s="97"/>
      <c r="AC77" s="97"/>
    </row>
    <row r="78" spans="1:29" ht="12.7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5"/>
      <c r="W78" s="5"/>
      <c r="X78" s="96"/>
      <c r="Y78" s="96"/>
      <c r="Z78" s="97"/>
      <c r="AA78" s="97"/>
      <c r="AB78" s="97"/>
      <c r="AC78" s="97"/>
    </row>
    <row r="79" spans="1:25" ht="13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5"/>
      <c r="W79" s="5"/>
      <c r="X79" s="1"/>
      <c r="Y79" s="1"/>
    </row>
    <row r="80" spans="1:24" ht="12.75" customHeight="1">
      <c r="A80" s="6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51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9"/>
    </row>
    <row r="81" spans="1:23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1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</row>
    <row r="82" spans="1:23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1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</row>
    <row r="83" spans="1:2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1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1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</row>
    <row r="85" spans="1:23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1:2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</sheetData>
  <sheetProtection/>
  <mergeCells count="87">
    <mergeCell ref="A56:B56"/>
    <mergeCell ref="E55:I55"/>
    <mergeCell ref="C56:C57"/>
    <mergeCell ref="D56:D57"/>
    <mergeCell ref="E56:E57"/>
    <mergeCell ref="F56:F57"/>
    <mergeCell ref="G56:G57"/>
    <mergeCell ref="A57:B57"/>
    <mergeCell ref="A3:W3"/>
    <mergeCell ref="C62:J62"/>
    <mergeCell ref="E5:E7"/>
    <mergeCell ref="F5:F7"/>
    <mergeCell ref="G6:G7"/>
    <mergeCell ref="H6:H7"/>
    <mergeCell ref="C59:I59"/>
    <mergeCell ref="L57:M57"/>
    <mergeCell ref="L62:W62"/>
    <mergeCell ref="V58:W58"/>
    <mergeCell ref="V59:W59"/>
    <mergeCell ref="R57:S57"/>
    <mergeCell ref="T57:U57"/>
    <mergeCell ref="N57:O57"/>
    <mergeCell ref="P59:Q59"/>
    <mergeCell ref="P58:Q58"/>
    <mergeCell ref="J59:K59"/>
    <mergeCell ref="P57:Q57"/>
    <mergeCell ref="T59:U59"/>
    <mergeCell ref="C58:I58"/>
    <mergeCell ref="R58:S58"/>
    <mergeCell ref="R59:S59"/>
    <mergeCell ref="N58:O58"/>
    <mergeCell ref="N59:O59"/>
    <mergeCell ref="L58:M58"/>
    <mergeCell ref="L59:M59"/>
    <mergeCell ref="J57:K57"/>
    <mergeCell ref="J58:K58"/>
    <mergeCell ref="V6:W6"/>
    <mergeCell ref="V5:W5"/>
    <mergeCell ref="R5:U5"/>
    <mergeCell ref="R6:S6"/>
    <mergeCell ref="T6:U6"/>
    <mergeCell ref="V57:W57"/>
    <mergeCell ref="T58:U58"/>
    <mergeCell ref="J5:M5"/>
    <mergeCell ref="N5:Q5"/>
    <mergeCell ref="I6:I7"/>
    <mergeCell ref="G5:I5"/>
    <mergeCell ref="N6:O6"/>
    <mergeCell ref="P6:Q6"/>
    <mergeCell ref="J6:K6"/>
    <mergeCell ref="L6:M6"/>
    <mergeCell ref="A5:A7"/>
    <mergeCell ref="B5:B7"/>
    <mergeCell ref="C5:C7"/>
    <mergeCell ref="D5:D7"/>
    <mergeCell ref="M75:W75"/>
    <mergeCell ref="M72:W72"/>
    <mergeCell ref="M73:W73"/>
    <mergeCell ref="B75:J75"/>
    <mergeCell ref="B74:J74"/>
    <mergeCell ref="B73:J73"/>
    <mergeCell ref="M74:W74"/>
    <mergeCell ref="A71:J72"/>
    <mergeCell ref="M71:W71"/>
    <mergeCell ref="M63:W63"/>
    <mergeCell ref="M65:W65"/>
    <mergeCell ref="A67:B67"/>
    <mergeCell ref="D65:J65"/>
    <mergeCell ref="D63:J63"/>
    <mergeCell ref="D64:J64"/>
    <mergeCell ref="A60:B60"/>
    <mergeCell ref="A68:B68"/>
    <mergeCell ref="A65:B65"/>
    <mergeCell ref="A61:B61"/>
    <mergeCell ref="A62:B62"/>
    <mergeCell ref="A64:B64"/>
    <mergeCell ref="A63:B63"/>
    <mergeCell ref="O1:W1"/>
    <mergeCell ref="A58:B58"/>
    <mergeCell ref="A59:B59"/>
    <mergeCell ref="L70:W70"/>
    <mergeCell ref="M67:W67"/>
    <mergeCell ref="D67:J67"/>
    <mergeCell ref="M66:W66"/>
    <mergeCell ref="M64:W64"/>
    <mergeCell ref="A66:B66"/>
    <mergeCell ref="D66:J66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2"/>
  <sheetViews>
    <sheetView view="pageBreakPreview" zoomScaleNormal="150" zoomScaleSheetLayoutView="100" zoomScalePageLayoutView="0" workbookViewId="0" topLeftCell="A1">
      <selection activeCell="K1" sqref="K1:N1"/>
    </sheetView>
  </sheetViews>
  <sheetFormatPr defaultColWidth="9.140625" defaultRowHeight="12.75"/>
  <cols>
    <col min="1" max="1" width="3.7109375" style="2" customWidth="1"/>
    <col min="2" max="2" width="32.8515625" style="2" customWidth="1"/>
    <col min="3" max="3" width="5.71093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2" customWidth="1"/>
    <col min="17" max="17" width="4.140625" style="2" customWidth="1"/>
    <col min="18" max="22" width="2.7109375" style="2" customWidth="1"/>
    <col min="23" max="16384" width="9.140625" style="2" customWidth="1"/>
  </cols>
  <sheetData>
    <row r="1" spans="11:14" ht="16.5" thickBot="1">
      <c r="K1" s="264" t="s">
        <v>188</v>
      </c>
      <c r="L1" s="265"/>
      <c r="M1" s="265"/>
      <c r="N1" s="266"/>
    </row>
    <row r="3" spans="1:24" ht="13.5">
      <c r="A3" s="279" t="s">
        <v>36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32"/>
      <c r="Q3" s="32"/>
      <c r="R3" s="32"/>
      <c r="S3" s="32"/>
      <c r="T3" s="32"/>
      <c r="U3" s="32"/>
      <c r="V3" s="32"/>
      <c r="W3" s="1"/>
      <c r="X3" s="1"/>
    </row>
    <row r="4" spans="1:24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"/>
      <c r="X4" s="1"/>
    </row>
    <row r="5" spans="1:24" ht="12" customHeight="1">
      <c r="A5" s="280" t="s">
        <v>164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2"/>
      <c r="Q5" s="22"/>
      <c r="R5" s="22"/>
      <c r="S5" s="22"/>
      <c r="T5" s="22"/>
      <c r="U5" s="22"/>
      <c r="V5" s="22"/>
      <c r="W5" s="1"/>
      <c r="X5" s="1"/>
    </row>
    <row r="6" spans="1:24" ht="12" customHeight="1" thickBot="1">
      <c r="A6" s="1" t="s">
        <v>185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5" customHeight="1">
      <c r="A7" s="208" t="s">
        <v>0</v>
      </c>
      <c r="B7" s="268" t="s">
        <v>1</v>
      </c>
      <c r="C7" s="214" t="s">
        <v>10</v>
      </c>
      <c r="D7" s="214" t="s">
        <v>2</v>
      </c>
      <c r="E7" s="235" t="s">
        <v>11</v>
      </c>
      <c r="F7" s="276" t="s">
        <v>3</v>
      </c>
      <c r="G7" s="276"/>
      <c r="H7" s="248"/>
      <c r="I7" s="222" t="s">
        <v>6</v>
      </c>
      <c r="J7" s="218"/>
      <c r="K7" s="218"/>
      <c r="L7" s="219"/>
      <c r="M7" s="268" t="s">
        <v>7</v>
      </c>
      <c r="N7" s="297"/>
      <c r="O7"/>
      <c r="P7"/>
      <c r="Q7"/>
      <c r="R7"/>
      <c r="S7"/>
      <c r="T7"/>
      <c r="U7"/>
      <c r="V7"/>
      <c r="W7" s="1"/>
      <c r="X7" s="1"/>
      <c r="Y7" s="4"/>
    </row>
    <row r="8" spans="1:25" ht="15" customHeight="1">
      <c r="A8" s="267"/>
      <c r="B8" s="269"/>
      <c r="C8" s="292"/>
      <c r="D8" s="292"/>
      <c r="E8" s="281"/>
      <c r="F8" s="277"/>
      <c r="G8" s="277"/>
      <c r="H8" s="278"/>
      <c r="I8" s="270" t="s">
        <v>21</v>
      </c>
      <c r="J8" s="274"/>
      <c r="K8" s="274"/>
      <c r="L8" s="274"/>
      <c r="M8" s="274"/>
      <c r="N8" s="275"/>
      <c r="O8"/>
      <c r="P8"/>
      <c r="Q8"/>
      <c r="R8"/>
      <c r="S8"/>
      <c r="T8"/>
      <c r="U8"/>
      <c r="V8"/>
      <c r="W8" s="1"/>
      <c r="X8" s="1"/>
      <c r="Y8" s="4"/>
    </row>
    <row r="9" spans="1:25" ht="15" customHeight="1">
      <c r="A9" s="209"/>
      <c r="B9" s="270"/>
      <c r="C9" s="215"/>
      <c r="D9" s="293"/>
      <c r="E9" s="236"/>
      <c r="F9" s="282" t="s">
        <v>37</v>
      </c>
      <c r="G9" s="240" t="s">
        <v>9</v>
      </c>
      <c r="H9" s="220" t="s">
        <v>5</v>
      </c>
      <c r="I9" s="223">
        <v>1</v>
      </c>
      <c r="J9" s="224"/>
      <c r="K9" s="225">
        <v>2</v>
      </c>
      <c r="L9" s="224"/>
      <c r="M9" s="223">
        <v>3</v>
      </c>
      <c r="N9" s="224"/>
      <c r="O9"/>
      <c r="P9"/>
      <c r="Q9"/>
      <c r="R9"/>
      <c r="S9"/>
      <c r="T9"/>
      <c r="U9"/>
      <c r="V9"/>
      <c r="W9" s="1"/>
      <c r="X9" s="1"/>
      <c r="Y9" s="4"/>
    </row>
    <row r="10" spans="1:25" ht="19.5" customHeight="1" thickBot="1">
      <c r="A10" s="210"/>
      <c r="B10" s="226"/>
      <c r="C10" s="216"/>
      <c r="D10" s="294"/>
      <c r="E10" s="237"/>
      <c r="F10" s="283"/>
      <c r="G10" s="241"/>
      <c r="H10" s="221"/>
      <c r="I10" s="11" t="s">
        <v>4</v>
      </c>
      <c r="J10" s="12" t="s">
        <v>5</v>
      </c>
      <c r="K10" s="15" t="s">
        <v>4</v>
      </c>
      <c r="L10" s="12" t="s">
        <v>5</v>
      </c>
      <c r="M10" s="11" t="s">
        <v>4</v>
      </c>
      <c r="N10" s="12" t="s">
        <v>5</v>
      </c>
      <c r="O10"/>
      <c r="P10"/>
      <c r="Q10"/>
      <c r="R10"/>
      <c r="S10"/>
      <c r="T10"/>
      <c r="U10"/>
      <c r="V10"/>
      <c r="W10" s="1"/>
      <c r="X10" s="1"/>
      <c r="Y10" s="4"/>
    </row>
    <row r="11" spans="1:24" s="122" customFormat="1" ht="11.25" customHeight="1">
      <c r="A11" s="133">
        <v>1</v>
      </c>
      <c r="B11" s="130" t="s">
        <v>8</v>
      </c>
      <c r="C11" s="133" t="s">
        <v>178</v>
      </c>
      <c r="D11" s="133" t="s">
        <v>115</v>
      </c>
      <c r="E11" s="133" t="s">
        <v>53</v>
      </c>
      <c r="F11" s="135">
        <f aca="true" t="shared" si="0" ref="F11:F27">SUM(G11:H11)</f>
        <v>60</v>
      </c>
      <c r="G11" s="136" t="s">
        <v>14</v>
      </c>
      <c r="H11" s="137">
        <v>60</v>
      </c>
      <c r="I11" s="138"/>
      <c r="J11" s="137">
        <v>1</v>
      </c>
      <c r="K11" s="139"/>
      <c r="L11" s="137">
        <v>1</v>
      </c>
      <c r="M11" s="138"/>
      <c r="N11" s="137">
        <v>2</v>
      </c>
      <c r="O11" s="140"/>
      <c r="P11" s="140"/>
      <c r="Q11" s="140"/>
      <c r="R11" s="140"/>
      <c r="S11" s="140"/>
      <c r="T11" s="140"/>
      <c r="U11" s="140"/>
      <c r="V11" s="140"/>
      <c r="W11" s="141"/>
      <c r="X11" s="141"/>
    </row>
    <row r="12" spans="1:24" ht="11.25" customHeight="1">
      <c r="A12" s="17">
        <v>2</v>
      </c>
      <c r="B12" s="25" t="s">
        <v>22</v>
      </c>
      <c r="C12" s="17">
        <v>4</v>
      </c>
      <c r="D12" s="17" t="s">
        <v>116</v>
      </c>
      <c r="E12" s="17" t="s">
        <v>16</v>
      </c>
      <c r="F12" s="38">
        <f t="shared" si="0"/>
        <v>45</v>
      </c>
      <c r="G12" s="3">
        <v>30</v>
      </c>
      <c r="H12" s="10">
        <v>15</v>
      </c>
      <c r="I12" s="18">
        <v>2</v>
      </c>
      <c r="J12" s="10">
        <v>1</v>
      </c>
      <c r="K12" s="14"/>
      <c r="L12" s="10"/>
      <c r="M12" s="18"/>
      <c r="N12" s="10"/>
      <c r="O12"/>
      <c r="P12"/>
      <c r="Q12"/>
      <c r="R12"/>
      <c r="S12"/>
      <c r="T12"/>
      <c r="U12"/>
      <c r="V12"/>
      <c r="W12" s="1"/>
      <c r="X12" s="1"/>
    </row>
    <row r="13" spans="1:24" ht="11.25" customHeight="1">
      <c r="A13" s="17">
        <v>3</v>
      </c>
      <c r="B13" s="25" t="s">
        <v>23</v>
      </c>
      <c r="C13" s="17">
        <v>3</v>
      </c>
      <c r="D13" s="17" t="s">
        <v>116</v>
      </c>
      <c r="E13" s="17" t="s">
        <v>16</v>
      </c>
      <c r="F13" s="39">
        <f t="shared" si="0"/>
        <v>45</v>
      </c>
      <c r="G13" s="3">
        <v>15</v>
      </c>
      <c r="H13" s="10">
        <v>30</v>
      </c>
      <c r="I13" s="18">
        <v>1</v>
      </c>
      <c r="J13" s="10">
        <v>2</v>
      </c>
      <c r="K13" s="14"/>
      <c r="L13" s="10"/>
      <c r="M13" s="18"/>
      <c r="N13" s="10"/>
      <c r="O13"/>
      <c r="P13"/>
      <c r="Q13"/>
      <c r="R13"/>
      <c r="S13"/>
      <c r="T13"/>
      <c r="U13"/>
      <c r="V13"/>
      <c r="W13" s="1"/>
      <c r="X13" s="1"/>
    </row>
    <row r="14" spans="1:24" ht="11.25" customHeight="1">
      <c r="A14" s="17">
        <v>4</v>
      </c>
      <c r="B14" s="25" t="s">
        <v>182</v>
      </c>
      <c r="C14" s="17">
        <v>3</v>
      </c>
      <c r="D14" s="17" t="s">
        <v>117</v>
      </c>
      <c r="E14" s="17" t="s">
        <v>16</v>
      </c>
      <c r="F14" s="38">
        <f t="shared" si="0"/>
        <v>45</v>
      </c>
      <c r="G14" s="3">
        <v>15</v>
      </c>
      <c r="H14" s="10">
        <v>30</v>
      </c>
      <c r="I14" s="18">
        <v>1</v>
      </c>
      <c r="J14" s="10">
        <v>2</v>
      </c>
      <c r="K14" s="14"/>
      <c r="L14" s="10"/>
      <c r="M14" s="18"/>
      <c r="N14" s="10"/>
      <c r="O14"/>
      <c r="P14"/>
      <c r="Q14"/>
      <c r="R14"/>
      <c r="S14"/>
      <c r="T14"/>
      <c r="U14"/>
      <c r="V14"/>
      <c r="W14" s="1"/>
      <c r="X14" s="1"/>
    </row>
    <row r="15" spans="1:24" ht="11.25" customHeight="1">
      <c r="A15" s="17">
        <v>5</v>
      </c>
      <c r="B15" s="25" t="s">
        <v>24</v>
      </c>
      <c r="C15" s="17">
        <v>3</v>
      </c>
      <c r="D15" s="17" t="s">
        <v>117</v>
      </c>
      <c r="E15" s="17" t="s">
        <v>16</v>
      </c>
      <c r="F15" s="39">
        <f t="shared" si="0"/>
        <v>30</v>
      </c>
      <c r="G15" s="3">
        <v>15</v>
      </c>
      <c r="H15" s="10">
        <v>15</v>
      </c>
      <c r="I15" s="18">
        <v>1</v>
      </c>
      <c r="J15" s="10">
        <v>1</v>
      </c>
      <c r="K15" s="14"/>
      <c r="L15" s="10"/>
      <c r="M15" s="18"/>
      <c r="N15" s="10"/>
      <c r="O15"/>
      <c r="P15"/>
      <c r="Q15"/>
      <c r="R15"/>
      <c r="S15"/>
      <c r="T15"/>
      <c r="U15"/>
      <c r="V15"/>
      <c r="W15" s="1"/>
      <c r="X15" s="1"/>
    </row>
    <row r="16" spans="1:24" ht="11.25" customHeight="1" thickBot="1">
      <c r="A16" s="23">
        <v>6</v>
      </c>
      <c r="B16" s="26" t="s">
        <v>25</v>
      </c>
      <c r="C16" s="23">
        <v>3</v>
      </c>
      <c r="D16" s="23" t="s">
        <v>117</v>
      </c>
      <c r="E16" s="23" t="s">
        <v>16</v>
      </c>
      <c r="F16" s="40">
        <f t="shared" si="0"/>
        <v>30</v>
      </c>
      <c r="G16" s="34">
        <v>15</v>
      </c>
      <c r="H16" s="35">
        <v>15</v>
      </c>
      <c r="I16" s="33">
        <v>1</v>
      </c>
      <c r="J16" s="35">
        <v>1</v>
      </c>
      <c r="K16" s="36"/>
      <c r="L16" s="35"/>
      <c r="M16" s="33"/>
      <c r="N16" s="35"/>
      <c r="O16"/>
      <c r="P16"/>
      <c r="Q16"/>
      <c r="R16"/>
      <c r="S16"/>
      <c r="T16"/>
      <c r="U16"/>
      <c r="V16"/>
      <c r="W16" s="1"/>
      <c r="X16" s="1"/>
    </row>
    <row r="17" spans="1:24" ht="11.25" customHeight="1">
      <c r="A17" s="53">
        <v>7</v>
      </c>
      <c r="B17" s="52" t="s">
        <v>168</v>
      </c>
      <c r="C17" s="53">
        <v>5</v>
      </c>
      <c r="D17" s="53" t="s">
        <v>116</v>
      </c>
      <c r="E17" s="53" t="s">
        <v>19</v>
      </c>
      <c r="F17" s="54">
        <f t="shared" si="0"/>
        <v>60</v>
      </c>
      <c r="G17" s="55">
        <v>30</v>
      </c>
      <c r="H17" s="56">
        <v>30</v>
      </c>
      <c r="I17" s="57">
        <v>2</v>
      </c>
      <c r="J17" s="56">
        <v>2</v>
      </c>
      <c r="K17" s="58"/>
      <c r="L17" s="56"/>
      <c r="M17" s="57"/>
      <c r="N17" s="56"/>
      <c r="O17"/>
      <c r="P17"/>
      <c r="Q17"/>
      <c r="R17"/>
      <c r="S17"/>
      <c r="T17"/>
      <c r="U17"/>
      <c r="V17"/>
      <c r="W17" s="1"/>
      <c r="X17" s="1"/>
    </row>
    <row r="18" spans="1:24" ht="11.25" customHeight="1">
      <c r="A18" s="17">
        <v>8</v>
      </c>
      <c r="B18" s="25" t="s">
        <v>45</v>
      </c>
      <c r="C18" s="17">
        <v>5</v>
      </c>
      <c r="D18" s="17" t="s">
        <v>116</v>
      </c>
      <c r="E18" s="17" t="s">
        <v>19</v>
      </c>
      <c r="F18" s="38">
        <f t="shared" si="0"/>
        <v>60</v>
      </c>
      <c r="G18" s="3">
        <v>30</v>
      </c>
      <c r="H18" s="10">
        <v>30</v>
      </c>
      <c r="I18" s="18">
        <v>2</v>
      </c>
      <c r="J18" s="10">
        <v>2</v>
      </c>
      <c r="K18" s="14"/>
      <c r="L18" s="10"/>
      <c r="M18" s="18"/>
      <c r="N18" s="10"/>
      <c r="O18"/>
      <c r="P18"/>
      <c r="Q18"/>
      <c r="R18"/>
      <c r="S18"/>
      <c r="T18"/>
      <c r="U18"/>
      <c r="V18"/>
      <c r="W18" s="1"/>
      <c r="X18" s="1"/>
    </row>
    <row r="19" spans="1:24" ht="11.25" customHeight="1">
      <c r="A19" s="17">
        <v>9</v>
      </c>
      <c r="B19" s="25" t="s">
        <v>40</v>
      </c>
      <c r="C19" s="17">
        <v>5</v>
      </c>
      <c r="D19" s="17" t="s">
        <v>116</v>
      </c>
      <c r="E19" s="17" t="s">
        <v>19</v>
      </c>
      <c r="F19" s="39">
        <f t="shared" si="0"/>
        <v>60</v>
      </c>
      <c r="G19" s="3">
        <v>30</v>
      </c>
      <c r="H19" s="10">
        <v>30</v>
      </c>
      <c r="I19" s="18"/>
      <c r="J19" s="10"/>
      <c r="K19" s="14">
        <v>2</v>
      </c>
      <c r="L19" s="10">
        <v>2</v>
      </c>
      <c r="M19" s="18"/>
      <c r="N19" s="10"/>
      <c r="O19"/>
      <c r="P19"/>
      <c r="Q19"/>
      <c r="R19"/>
      <c r="S19"/>
      <c r="T19"/>
      <c r="U19"/>
      <c r="V19"/>
      <c r="W19" s="1"/>
      <c r="X19" s="1"/>
    </row>
    <row r="20" spans="1:24" ht="11.25" customHeight="1" thickBot="1">
      <c r="A20" s="60">
        <v>10</v>
      </c>
      <c r="B20" s="59" t="s">
        <v>41</v>
      </c>
      <c r="C20" s="60">
        <v>5</v>
      </c>
      <c r="D20" s="60" t="s">
        <v>116</v>
      </c>
      <c r="E20" s="60" t="s">
        <v>19</v>
      </c>
      <c r="F20" s="61">
        <f t="shared" si="0"/>
        <v>60</v>
      </c>
      <c r="G20" s="62">
        <v>30</v>
      </c>
      <c r="H20" s="63">
        <v>30</v>
      </c>
      <c r="I20" s="64"/>
      <c r="J20" s="63"/>
      <c r="K20" s="65">
        <v>2</v>
      </c>
      <c r="L20" s="63">
        <v>2</v>
      </c>
      <c r="M20" s="64"/>
      <c r="N20" s="63"/>
      <c r="O20"/>
      <c r="P20"/>
      <c r="Q20"/>
      <c r="R20"/>
      <c r="S20"/>
      <c r="T20"/>
      <c r="U20"/>
      <c r="V20"/>
      <c r="W20" s="1"/>
      <c r="X20" s="1"/>
    </row>
    <row r="21" spans="1:24" ht="11.25" customHeight="1">
      <c r="A21" s="30">
        <v>11</v>
      </c>
      <c r="B21" s="37" t="s">
        <v>29</v>
      </c>
      <c r="C21" s="30">
        <v>4</v>
      </c>
      <c r="D21" s="30" t="s">
        <v>116</v>
      </c>
      <c r="E21" s="30" t="s">
        <v>18</v>
      </c>
      <c r="F21" s="39">
        <f t="shared" si="0"/>
        <v>45</v>
      </c>
      <c r="G21" s="31">
        <v>30</v>
      </c>
      <c r="H21" s="27">
        <v>15</v>
      </c>
      <c r="I21" s="19"/>
      <c r="J21" s="27"/>
      <c r="K21" s="28">
        <v>2</v>
      </c>
      <c r="L21" s="27">
        <v>1</v>
      </c>
      <c r="M21" s="19"/>
      <c r="N21" s="27"/>
      <c r="O21"/>
      <c r="P21"/>
      <c r="Q21"/>
      <c r="R21"/>
      <c r="S21"/>
      <c r="T21"/>
      <c r="U21"/>
      <c r="V21"/>
      <c r="W21" s="1"/>
      <c r="X21" s="1"/>
    </row>
    <row r="22" spans="1:24" s="122" customFormat="1" ht="11.25" customHeight="1">
      <c r="A22" s="110">
        <v>12</v>
      </c>
      <c r="B22" s="142" t="s">
        <v>30</v>
      </c>
      <c r="C22" s="110">
        <v>5</v>
      </c>
      <c r="D22" s="110" t="s">
        <v>117</v>
      </c>
      <c r="E22" s="110" t="s">
        <v>19</v>
      </c>
      <c r="F22" s="143">
        <f t="shared" si="0"/>
        <v>60</v>
      </c>
      <c r="G22" s="114">
        <v>30</v>
      </c>
      <c r="H22" s="115">
        <v>30</v>
      </c>
      <c r="I22" s="117"/>
      <c r="J22" s="115"/>
      <c r="K22" s="116">
        <v>2</v>
      </c>
      <c r="L22" s="115">
        <v>2</v>
      </c>
      <c r="M22" s="117"/>
      <c r="N22" s="115"/>
      <c r="O22" s="140"/>
      <c r="P22" s="140"/>
      <c r="Q22" s="140"/>
      <c r="R22" s="140"/>
      <c r="S22" s="140"/>
      <c r="T22" s="140"/>
      <c r="U22" s="140"/>
      <c r="V22" s="140"/>
      <c r="W22" s="141"/>
      <c r="X22" s="141"/>
    </row>
    <row r="23" spans="1:24" s="123" customFormat="1" ht="11.25" customHeight="1">
      <c r="A23" s="110">
        <v>13</v>
      </c>
      <c r="B23" s="142" t="s">
        <v>31</v>
      </c>
      <c r="C23" s="110">
        <v>5</v>
      </c>
      <c r="D23" s="110" t="s">
        <v>117</v>
      </c>
      <c r="E23" s="110" t="s">
        <v>19</v>
      </c>
      <c r="F23" s="143">
        <f t="shared" si="0"/>
        <v>60</v>
      </c>
      <c r="G23" s="114">
        <v>30</v>
      </c>
      <c r="H23" s="115">
        <v>30</v>
      </c>
      <c r="I23" s="117"/>
      <c r="J23" s="115"/>
      <c r="K23" s="116">
        <v>2</v>
      </c>
      <c r="L23" s="115">
        <v>2</v>
      </c>
      <c r="M23" s="117"/>
      <c r="N23" s="115"/>
      <c r="O23" s="140"/>
      <c r="P23" s="140"/>
      <c r="Q23" s="140"/>
      <c r="R23" s="140"/>
      <c r="S23" s="140"/>
      <c r="T23" s="140"/>
      <c r="U23" s="140"/>
      <c r="V23" s="140"/>
      <c r="W23" s="144"/>
      <c r="X23" s="144"/>
    </row>
    <row r="24" spans="1:24" s="123" customFormat="1" ht="11.25" customHeight="1">
      <c r="A24" s="110">
        <v>14</v>
      </c>
      <c r="B24" s="168" t="s">
        <v>32</v>
      </c>
      <c r="C24" s="110">
        <v>5</v>
      </c>
      <c r="D24" s="110" t="s">
        <v>117</v>
      </c>
      <c r="E24" s="110" t="s">
        <v>19</v>
      </c>
      <c r="F24" s="143">
        <f t="shared" si="0"/>
        <v>60</v>
      </c>
      <c r="G24" s="114">
        <v>30</v>
      </c>
      <c r="H24" s="115">
        <v>30</v>
      </c>
      <c r="I24" s="117"/>
      <c r="J24" s="115"/>
      <c r="K24" s="116">
        <v>2</v>
      </c>
      <c r="L24" s="115">
        <v>2</v>
      </c>
      <c r="M24" s="117"/>
      <c r="N24" s="115"/>
      <c r="O24" s="140"/>
      <c r="P24" s="140"/>
      <c r="Q24" s="140"/>
      <c r="R24" s="140"/>
      <c r="S24" s="140"/>
      <c r="T24" s="140"/>
      <c r="U24" s="140"/>
      <c r="V24" s="140"/>
      <c r="W24" s="144"/>
      <c r="X24" s="144"/>
    </row>
    <row r="25" spans="1:24" ht="11.25" customHeight="1">
      <c r="A25" s="17">
        <v>15</v>
      </c>
      <c r="B25" s="25" t="s">
        <v>33</v>
      </c>
      <c r="C25" s="17">
        <v>5</v>
      </c>
      <c r="D25" s="17" t="s">
        <v>117</v>
      </c>
      <c r="E25" s="17" t="s">
        <v>19</v>
      </c>
      <c r="F25" s="38">
        <f t="shared" si="0"/>
        <v>45</v>
      </c>
      <c r="G25" s="3">
        <v>30</v>
      </c>
      <c r="H25" s="10">
        <v>15</v>
      </c>
      <c r="I25" s="18"/>
      <c r="J25" s="10"/>
      <c r="K25" s="14"/>
      <c r="L25" s="10"/>
      <c r="M25" s="18">
        <v>2</v>
      </c>
      <c r="N25" s="10">
        <v>1</v>
      </c>
      <c r="O25"/>
      <c r="P25"/>
      <c r="Q25"/>
      <c r="R25"/>
      <c r="S25"/>
      <c r="T25"/>
      <c r="U25"/>
      <c r="V25"/>
      <c r="W25" s="1"/>
      <c r="X25" s="1"/>
    </row>
    <row r="26" spans="1:24" s="122" customFormat="1" ht="11.25" customHeight="1">
      <c r="A26" s="110">
        <v>16</v>
      </c>
      <c r="B26" s="131" t="s">
        <v>34</v>
      </c>
      <c r="C26" s="110">
        <v>3</v>
      </c>
      <c r="D26" s="110" t="s">
        <v>118</v>
      </c>
      <c r="E26" s="110" t="s">
        <v>20</v>
      </c>
      <c r="F26" s="143">
        <f t="shared" si="0"/>
        <v>45</v>
      </c>
      <c r="G26" s="114" t="s">
        <v>14</v>
      </c>
      <c r="H26" s="115">
        <v>45</v>
      </c>
      <c r="I26" s="117"/>
      <c r="J26" s="115">
        <v>3</v>
      </c>
      <c r="K26" s="116"/>
      <c r="L26" s="115"/>
      <c r="M26" s="117"/>
      <c r="N26" s="115"/>
      <c r="O26" s="140"/>
      <c r="P26" s="140"/>
      <c r="Q26" s="140"/>
      <c r="R26" s="140"/>
      <c r="S26" s="140"/>
      <c r="T26" s="140"/>
      <c r="U26" s="140"/>
      <c r="V26" s="140"/>
      <c r="W26" s="141"/>
      <c r="X26" s="141"/>
    </row>
    <row r="27" spans="1:17" s="140" customFormat="1" ht="11.25" customHeight="1" thickBot="1">
      <c r="A27" s="110">
        <v>17</v>
      </c>
      <c r="B27" s="131" t="s">
        <v>35</v>
      </c>
      <c r="C27" s="126">
        <v>20</v>
      </c>
      <c r="D27" s="126" t="s">
        <v>124</v>
      </c>
      <c r="E27" s="126" t="s">
        <v>180</v>
      </c>
      <c r="F27" s="145">
        <f t="shared" si="0"/>
        <v>90</v>
      </c>
      <c r="G27" s="146" t="s">
        <v>14</v>
      </c>
      <c r="H27" s="147">
        <v>90</v>
      </c>
      <c r="I27" s="148"/>
      <c r="J27" s="147"/>
      <c r="K27" s="149"/>
      <c r="L27" s="147"/>
      <c r="M27" s="148"/>
      <c r="N27" s="147">
        <v>6</v>
      </c>
      <c r="Q27" s="150"/>
    </row>
    <row r="28" spans="1:17" ht="12" customHeight="1">
      <c r="A28" s="242" t="s">
        <v>183</v>
      </c>
      <c r="B28" s="243"/>
      <c r="C28" s="262">
        <f>SUM(C11:C27)</f>
        <v>83</v>
      </c>
      <c r="D28" s="262"/>
      <c r="E28" s="262"/>
      <c r="F28" s="295">
        <f aca="true" t="shared" si="1" ref="F28:N28">SUM(F11:F27)</f>
        <v>900</v>
      </c>
      <c r="G28" s="41">
        <f t="shared" si="1"/>
        <v>360</v>
      </c>
      <c r="H28" s="42">
        <f t="shared" si="1"/>
        <v>540</v>
      </c>
      <c r="I28" s="43">
        <f t="shared" si="1"/>
        <v>10</v>
      </c>
      <c r="J28" s="41">
        <f t="shared" si="1"/>
        <v>15</v>
      </c>
      <c r="K28" s="41">
        <f t="shared" si="1"/>
        <v>12</v>
      </c>
      <c r="L28" s="41">
        <f t="shared" si="1"/>
        <v>12</v>
      </c>
      <c r="M28" s="41">
        <f t="shared" si="1"/>
        <v>2</v>
      </c>
      <c r="N28" s="42">
        <f t="shared" si="1"/>
        <v>9</v>
      </c>
      <c r="Q28" s="71"/>
    </row>
    <row r="29" spans="1:17" ht="12" customHeight="1" thickBot="1">
      <c r="A29" s="260"/>
      <c r="B29" s="261"/>
      <c r="C29" s="263"/>
      <c r="D29" s="263"/>
      <c r="E29" s="263"/>
      <c r="F29" s="296"/>
      <c r="G29" s="44">
        <f>(G28/F28)*100</f>
        <v>40</v>
      </c>
      <c r="H29" s="45">
        <f>(H28/F28)*100</f>
        <v>60</v>
      </c>
      <c r="I29" s="259">
        <f>I28+J28</f>
        <v>25</v>
      </c>
      <c r="J29" s="285"/>
      <c r="K29" s="285">
        <f>K28+L28</f>
        <v>24</v>
      </c>
      <c r="L29" s="285"/>
      <c r="M29" s="285">
        <f>M28+N28</f>
        <v>11</v>
      </c>
      <c r="N29" s="286"/>
      <c r="Q29" s="71"/>
    </row>
    <row r="30" spans="1:17" ht="12" customHeight="1">
      <c r="A30" s="256" t="s">
        <v>97</v>
      </c>
      <c r="B30" s="257"/>
      <c r="C30" s="271" t="s">
        <v>12</v>
      </c>
      <c r="D30" s="272"/>
      <c r="E30" s="272"/>
      <c r="F30" s="272"/>
      <c r="G30" s="272"/>
      <c r="H30" s="273"/>
      <c r="I30" s="305">
        <v>4</v>
      </c>
      <c r="J30" s="306"/>
      <c r="K30" s="307">
        <v>3</v>
      </c>
      <c r="L30" s="306"/>
      <c r="M30" s="307" t="s">
        <v>119</v>
      </c>
      <c r="N30" s="308"/>
      <c r="Q30" s="71"/>
    </row>
    <row r="31" spans="1:17" ht="12" customHeight="1" thickBot="1">
      <c r="A31" s="196" t="s">
        <v>98</v>
      </c>
      <c r="B31" s="197"/>
      <c r="C31" s="284" t="s">
        <v>13</v>
      </c>
      <c r="D31" s="285"/>
      <c r="E31" s="285"/>
      <c r="F31" s="285"/>
      <c r="G31" s="285"/>
      <c r="H31" s="286"/>
      <c r="I31" s="258">
        <v>30</v>
      </c>
      <c r="J31" s="259"/>
      <c r="K31" s="300">
        <v>30</v>
      </c>
      <c r="L31" s="259"/>
      <c r="M31" s="300">
        <v>30</v>
      </c>
      <c r="N31" s="301"/>
      <c r="Q31" s="72"/>
    </row>
    <row r="32" spans="1:14" ht="12" customHeight="1" thickBot="1">
      <c r="A32" s="196" t="s">
        <v>101</v>
      </c>
      <c r="B32" s="197"/>
      <c r="C32" s="169"/>
      <c r="D32" s="302" t="s">
        <v>38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4"/>
    </row>
    <row r="33" spans="1:14" ht="12" customHeight="1">
      <c r="A33" s="196" t="s">
        <v>104</v>
      </c>
      <c r="B33" s="197"/>
      <c r="C33" s="169"/>
      <c r="D33" s="151">
        <v>1</v>
      </c>
      <c r="E33" s="298" t="s">
        <v>165</v>
      </c>
      <c r="F33" s="298"/>
      <c r="G33" s="298"/>
      <c r="H33" s="298"/>
      <c r="I33" s="298"/>
      <c r="J33" s="298"/>
      <c r="K33" s="298"/>
      <c r="L33" s="298"/>
      <c r="M33" s="298"/>
      <c r="N33" s="299"/>
    </row>
    <row r="34" spans="1:14" ht="12" customHeight="1">
      <c r="A34" s="196" t="s">
        <v>105</v>
      </c>
      <c r="B34" s="197"/>
      <c r="C34" s="169"/>
      <c r="D34" s="152">
        <v>2</v>
      </c>
      <c r="E34" s="287" t="s">
        <v>47</v>
      </c>
      <c r="F34" s="287"/>
      <c r="G34" s="287"/>
      <c r="H34" s="287"/>
      <c r="I34" s="287"/>
      <c r="J34" s="287"/>
      <c r="K34" s="287"/>
      <c r="L34" s="287"/>
      <c r="M34" s="287"/>
      <c r="N34" s="288"/>
    </row>
    <row r="35" spans="1:14" ht="12" customHeight="1">
      <c r="A35" s="196" t="s">
        <v>107</v>
      </c>
      <c r="B35" s="197"/>
      <c r="C35" s="169"/>
      <c r="D35" s="152">
        <v>3</v>
      </c>
      <c r="E35" s="287" t="s">
        <v>39</v>
      </c>
      <c r="F35" s="287"/>
      <c r="G35" s="287"/>
      <c r="H35" s="287"/>
      <c r="I35" s="287"/>
      <c r="J35" s="287"/>
      <c r="K35" s="287"/>
      <c r="L35" s="287"/>
      <c r="M35" s="287"/>
      <c r="N35" s="288"/>
    </row>
    <row r="36" spans="1:14" ht="12" customHeight="1">
      <c r="A36" s="196" t="s">
        <v>108</v>
      </c>
      <c r="B36" s="197"/>
      <c r="C36" s="169"/>
      <c r="D36" s="152">
        <v>4</v>
      </c>
      <c r="E36" s="287" t="s">
        <v>46</v>
      </c>
      <c r="F36" s="287"/>
      <c r="G36" s="287"/>
      <c r="H36" s="287"/>
      <c r="I36" s="287"/>
      <c r="J36" s="287"/>
      <c r="K36" s="287"/>
      <c r="L36" s="287"/>
      <c r="M36" s="287"/>
      <c r="N36" s="288"/>
    </row>
    <row r="37" spans="1:14" ht="12" customHeight="1">
      <c r="A37" s="196" t="s">
        <v>109</v>
      </c>
      <c r="B37" s="197"/>
      <c r="C37" s="169"/>
      <c r="D37" s="152">
        <v>5</v>
      </c>
      <c r="E37" s="289" t="s">
        <v>48</v>
      </c>
      <c r="F37" s="290"/>
      <c r="G37" s="290"/>
      <c r="H37" s="290"/>
      <c r="I37" s="290"/>
      <c r="J37" s="290"/>
      <c r="K37" s="290"/>
      <c r="L37" s="290"/>
      <c r="M37" s="290"/>
      <c r="N37" s="291"/>
    </row>
    <row r="38" spans="1:14" ht="12" customHeight="1" thickBot="1">
      <c r="A38" s="196" t="s">
        <v>174</v>
      </c>
      <c r="B38" s="197"/>
      <c r="C38" s="169"/>
      <c r="D38" s="153">
        <v>6</v>
      </c>
      <c r="E38" s="309"/>
      <c r="F38" s="309"/>
      <c r="G38" s="309"/>
      <c r="H38" s="309"/>
      <c r="I38" s="309"/>
      <c r="J38" s="309"/>
      <c r="K38" s="309"/>
      <c r="L38" s="309"/>
      <c r="M38" s="309"/>
      <c r="N38" s="310"/>
    </row>
    <row r="39" spans="1:14" ht="12" customHeight="1" thickBot="1">
      <c r="A39" s="196" t="s">
        <v>110</v>
      </c>
      <c r="B39" s="197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70"/>
    </row>
    <row r="40" spans="1:14" ht="12" customHeight="1" thickBot="1">
      <c r="A40" s="196" t="s">
        <v>181</v>
      </c>
      <c r="B40" s="197"/>
      <c r="C40" s="109"/>
      <c r="D40" s="66"/>
      <c r="E40" s="82" t="s">
        <v>113</v>
      </c>
      <c r="F40" s="109"/>
      <c r="G40" s="109"/>
      <c r="H40" s="109"/>
      <c r="I40" s="109"/>
      <c r="J40" s="109"/>
      <c r="K40" s="109"/>
      <c r="L40" s="109"/>
      <c r="M40" s="109"/>
      <c r="N40" s="170"/>
    </row>
    <row r="41" spans="1:14" ht="12" customHeight="1">
      <c r="A41" s="196" t="s">
        <v>111</v>
      </c>
      <c r="B41" s="197"/>
      <c r="C41" s="109"/>
      <c r="D41" s="171" t="s">
        <v>166</v>
      </c>
      <c r="E41" s="311" t="s">
        <v>179</v>
      </c>
      <c r="F41" s="312"/>
      <c r="G41" s="312"/>
      <c r="H41" s="312"/>
      <c r="I41" s="312"/>
      <c r="J41" s="312"/>
      <c r="K41" s="312"/>
      <c r="L41" s="312"/>
      <c r="M41" s="312"/>
      <c r="N41" s="313"/>
    </row>
    <row r="42" spans="1:14" ht="11.25" customHeight="1" thickBot="1">
      <c r="A42" s="163"/>
      <c r="B42" s="162" t="s">
        <v>184</v>
      </c>
      <c r="C42" s="172"/>
      <c r="D42" s="172"/>
      <c r="E42" s="314"/>
      <c r="F42" s="314"/>
      <c r="G42" s="314"/>
      <c r="H42" s="314"/>
      <c r="I42" s="314"/>
      <c r="J42" s="314"/>
      <c r="K42" s="314"/>
      <c r="L42" s="314"/>
      <c r="M42" s="314"/>
      <c r="N42" s="315"/>
    </row>
    <row r="43" spans="1:2" ht="12" customHeight="1">
      <c r="A43" s="95"/>
      <c r="B43" s="1"/>
    </row>
    <row r="44" ht="11.25" customHeight="1"/>
    <row r="45" spans="2:3" ht="11.25" customHeight="1">
      <c r="B45" s="73"/>
      <c r="C45" s="73"/>
    </row>
    <row r="46" ht="11.25" customHeight="1"/>
    <row r="47" ht="11.25" customHeight="1"/>
    <row r="48" ht="11.25" customHeight="1"/>
    <row r="49" ht="11.25" customHeight="1"/>
    <row r="50" ht="11.25" customHeight="1"/>
    <row r="51" spans="1:24" ht="12.75">
      <c r="A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"/>
      <c r="X51" s="1"/>
    </row>
    <row r="52" spans="1:24" ht="12.75">
      <c r="A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"/>
      <c r="X52" s="1"/>
    </row>
    <row r="53" spans="1:24" ht="12.75">
      <c r="A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"/>
      <c r="X53" s="1"/>
    </row>
    <row r="54" spans="1:24" ht="12.75">
      <c r="A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"/>
    </row>
    <row r="55" spans="1:24" ht="12.75">
      <c r="A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"/>
      <c r="X55" s="1"/>
    </row>
    <row r="56" spans="1:24" ht="12.75">
      <c r="A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"/>
      <c r="X56" s="1"/>
    </row>
    <row r="57" spans="1:2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"/>
      <c r="X57" s="1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</sheetData>
  <sheetProtection/>
  <mergeCells count="54">
    <mergeCell ref="A39:B39"/>
    <mergeCell ref="A41:B41"/>
    <mergeCell ref="A37:B37"/>
    <mergeCell ref="E38:N38"/>
    <mergeCell ref="A40:B40"/>
    <mergeCell ref="E41:N42"/>
    <mergeCell ref="A36:B36"/>
    <mergeCell ref="A35:B35"/>
    <mergeCell ref="A34:B34"/>
    <mergeCell ref="A38:B38"/>
    <mergeCell ref="K29:L29"/>
    <mergeCell ref="E33:N33"/>
    <mergeCell ref="E34:N34"/>
    <mergeCell ref="M31:N31"/>
    <mergeCell ref="D32:N32"/>
    <mergeCell ref="K31:L31"/>
    <mergeCell ref="M29:N29"/>
    <mergeCell ref="I30:J30"/>
    <mergeCell ref="K30:L30"/>
    <mergeCell ref="M30:N30"/>
    <mergeCell ref="E36:N36"/>
    <mergeCell ref="E37:N37"/>
    <mergeCell ref="E35:N35"/>
    <mergeCell ref="C7:C10"/>
    <mergeCell ref="E28:E29"/>
    <mergeCell ref="I9:J9"/>
    <mergeCell ref="D7:D10"/>
    <mergeCell ref="F28:F29"/>
    <mergeCell ref="I29:J29"/>
    <mergeCell ref="M7:N7"/>
    <mergeCell ref="A31:B31"/>
    <mergeCell ref="A32:B32"/>
    <mergeCell ref="A33:B33"/>
    <mergeCell ref="D28:D29"/>
    <mergeCell ref="C31:H31"/>
    <mergeCell ref="F7:H8"/>
    <mergeCell ref="K9:L9"/>
    <mergeCell ref="A3:O3"/>
    <mergeCell ref="A5:O5"/>
    <mergeCell ref="M9:N9"/>
    <mergeCell ref="I7:L7"/>
    <mergeCell ref="E7:E10"/>
    <mergeCell ref="F9:F10"/>
    <mergeCell ref="G9:G10"/>
    <mergeCell ref="I31:J31"/>
    <mergeCell ref="A28:B29"/>
    <mergeCell ref="C28:C29"/>
    <mergeCell ref="K1:N1"/>
    <mergeCell ref="H9:H10"/>
    <mergeCell ref="A7:A10"/>
    <mergeCell ref="B7:B10"/>
    <mergeCell ref="A30:B30"/>
    <mergeCell ref="C30:H30"/>
    <mergeCell ref="I8:N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14" min="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92"/>
  <sheetViews>
    <sheetView view="pageBreakPreview" zoomScaleNormal="150" zoomScaleSheetLayoutView="100" zoomScalePageLayoutView="0" workbookViewId="0" topLeftCell="A1">
      <selection activeCell="K1" sqref="K1:N1"/>
    </sheetView>
  </sheetViews>
  <sheetFormatPr defaultColWidth="9.140625" defaultRowHeight="12.75"/>
  <cols>
    <col min="1" max="1" width="3.7109375" style="2" customWidth="1"/>
    <col min="2" max="2" width="32.8515625" style="2" customWidth="1"/>
    <col min="3" max="3" width="5.71093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2" customWidth="1"/>
    <col min="17" max="17" width="5.421875" style="2" customWidth="1"/>
    <col min="18" max="22" width="2.7109375" style="2" customWidth="1"/>
    <col min="23" max="16384" width="9.140625" style="2" customWidth="1"/>
  </cols>
  <sheetData>
    <row r="1" spans="11:14" ht="16.5" thickBot="1">
      <c r="K1" s="264" t="s">
        <v>188</v>
      </c>
      <c r="L1" s="265"/>
      <c r="M1" s="265"/>
      <c r="N1" s="266"/>
    </row>
    <row r="3" spans="1:24" ht="13.5">
      <c r="A3" s="279" t="s">
        <v>36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32"/>
      <c r="Q3" s="32"/>
      <c r="R3" s="32"/>
      <c r="S3" s="32"/>
      <c r="T3" s="32"/>
      <c r="U3" s="32"/>
      <c r="V3" s="32"/>
      <c r="W3" s="1"/>
      <c r="X3" s="1"/>
    </row>
    <row r="4" spans="1:24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"/>
      <c r="X4" s="1"/>
    </row>
    <row r="5" spans="1:24" ht="12" customHeight="1">
      <c r="A5" s="280" t="s">
        <v>163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2"/>
      <c r="Q5" s="22"/>
      <c r="R5" s="22"/>
      <c r="S5" s="22"/>
      <c r="T5" s="22"/>
      <c r="U5" s="22"/>
      <c r="V5" s="22"/>
      <c r="W5" s="1"/>
      <c r="X5" s="1"/>
    </row>
    <row r="6" spans="1:24" ht="12" customHeight="1" thickBot="1">
      <c r="A6" s="1" t="s">
        <v>185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5" customHeight="1">
      <c r="A7" s="208" t="s">
        <v>0</v>
      </c>
      <c r="B7" s="268" t="s">
        <v>1</v>
      </c>
      <c r="C7" s="214" t="s">
        <v>10</v>
      </c>
      <c r="D7" s="214" t="s">
        <v>2</v>
      </c>
      <c r="E7" s="235" t="s">
        <v>11</v>
      </c>
      <c r="F7" s="276" t="s">
        <v>3</v>
      </c>
      <c r="G7" s="276"/>
      <c r="H7" s="248"/>
      <c r="I7" s="222" t="s">
        <v>6</v>
      </c>
      <c r="J7" s="218"/>
      <c r="K7" s="218"/>
      <c r="L7" s="219"/>
      <c r="M7" s="268" t="s">
        <v>7</v>
      </c>
      <c r="N7" s="297"/>
      <c r="O7"/>
      <c r="P7"/>
      <c r="Q7"/>
      <c r="R7"/>
      <c r="S7"/>
      <c r="T7"/>
      <c r="U7"/>
      <c r="V7"/>
      <c r="W7" s="1"/>
      <c r="X7" s="1"/>
      <c r="Y7" s="4"/>
    </row>
    <row r="8" spans="1:25" ht="15" customHeight="1">
      <c r="A8" s="267"/>
      <c r="B8" s="269"/>
      <c r="C8" s="292"/>
      <c r="D8" s="292"/>
      <c r="E8" s="281"/>
      <c r="F8" s="277"/>
      <c r="G8" s="277"/>
      <c r="H8" s="278"/>
      <c r="I8" s="270" t="s">
        <v>21</v>
      </c>
      <c r="J8" s="274"/>
      <c r="K8" s="274"/>
      <c r="L8" s="274"/>
      <c r="M8" s="274"/>
      <c r="N8" s="275"/>
      <c r="O8"/>
      <c r="P8"/>
      <c r="Q8"/>
      <c r="R8"/>
      <c r="S8"/>
      <c r="T8"/>
      <c r="U8"/>
      <c r="V8"/>
      <c r="W8" s="1"/>
      <c r="X8" s="1"/>
      <c r="Y8" s="4"/>
    </row>
    <row r="9" spans="1:25" ht="15" customHeight="1">
      <c r="A9" s="209"/>
      <c r="B9" s="270"/>
      <c r="C9" s="215"/>
      <c r="D9" s="293"/>
      <c r="E9" s="236"/>
      <c r="F9" s="282" t="s">
        <v>37</v>
      </c>
      <c r="G9" s="240" t="s">
        <v>9</v>
      </c>
      <c r="H9" s="220" t="s">
        <v>5</v>
      </c>
      <c r="I9" s="223">
        <v>1</v>
      </c>
      <c r="J9" s="224"/>
      <c r="K9" s="225">
        <v>2</v>
      </c>
      <c r="L9" s="224"/>
      <c r="M9" s="223">
        <v>3</v>
      </c>
      <c r="N9" s="224"/>
      <c r="O9"/>
      <c r="P9"/>
      <c r="Q9"/>
      <c r="R9"/>
      <c r="S9"/>
      <c r="T9"/>
      <c r="U9"/>
      <c r="V9"/>
      <c r="W9" s="1"/>
      <c r="X9" s="1"/>
      <c r="Y9" s="4"/>
    </row>
    <row r="10" spans="1:25" ht="18.75" customHeight="1" thickBot="1">
      <c r="A10" s="210"/>
      <c r="B10" s="226"/>
      <c r="C10" s="216"/>
      <c r="D10" s="294"/>
      <c r="E10" s="237"/>
      <c r="F10" s="283"/>
      <c r="G10" s="241"/>
      <c r="H10" s="221"/>
      <c r="I10" s="11" t="s">
        <v>4</v>
      </c>
      <c r="J10" s="12" t="s">
        <v>5</v>
      </c>
      <c r="K10" s="15" t="s">
        <v>4</v>
      </c>
      <c r="L10" s="12" t="s">
        <v>5</v>
      </c>
      <c r="M10" s="11" t="s">
        <v>4</v>
      </c>
      <c r="N10" s="12" t="s">
        <v>5</v>
      </c>
      <c r="O10"/>
      <c r="P10"/>
      <c r="Q10"/>
      <c r="R10"/>
      <c r="S10"/>
      <c r="T10"/>
      <c r="U10"/>
      <c r="V10"/>
      <c r="W10" s="1"/>
      <c r="X10" s="1"/>
      <c r="Y10" s="4"/>
    </row>
    <row r="11" spans="1:24" s="122" customFormat="1" ht="11.25" customHeight="1">
      <c r="A11" s="133">
        <v>1</v>
      </c>
      <c r="B11" s="130" t="s">
        <v>8</v>
      </c>
      <c r="C11" s="133" t="s">
        <v>178</v>
      </c>
      <c r="D11" s="133" t="s">
        <v>115</v>
      </c>
      <c r="E11" s="133" t="s">
        <v>53</v>
      </c>
      <c r="F11" s="135">
        <f>SUM(G11:H11)</f>
        <v>60</v>
      </c>
      <c r="G11" s="136" t="s">
        <v>14</v>
      </c>
      <c r="H11" s="137">
        <v>60</v>
      </c>
      <c r="I11" s="138"/>
      <c r="J11" s="137">
        <v>1</v>
      </c>
      <c r="K11" s="139"/>
      <c r="L11" s="137">
        <v>1</v>
      </c>
      <c r="M11" s="138"/>
      <c r="N11" s="137">
        <v>2</v>
      </c>
      <c r="O11" s="140"/>
      <c r="P11" s="140"/>
      <c r="Q11" s="140"/>
      <c r="R11" s="140"/>
      <c r="S11" s="140"/>
      <c r="T11" s="140"/>
      <c r="U11" s="140"/>
      <c r="V11" s="140"/>
      <c r="W11" s="141"/>
      <c r="X11" s="141"/>
    </row>
    <row r="12" spans="1:24" ht="11.25" customHeight="1">
      <c r="A12" s="17">
        <v>2</v>
      </c>
      <c r="B12" s="25" t="s">
        <v>22</v>
      </c>
      <c r="C12" s="17">
        <v>4</v>
      </c>
      <c r="D12" s="17" t="s">
        <v>116</v>
      </c>
      <c r="E12" s="17" t="s">
        <v>16</v>
      </c>
      <c r="F12" s="38">
        <f aca="true" t="shared" si="0" ref="F12:F26">SUM(G12:H12)</f>
        <v>45</v>
      </c>
      <c r="G12" s="3">
        <v>30</v>
      </c>
      <c r="H12" s="10">
        <v>15</v>
      </c>
      <c r="I12" s="18">
        <v>2</v>
      </c>
      <c r="J12" s="10">
        <v>1</v>
      </c>
      <c r="K12" s="14"/>
      <c r="L12" s="10"/>
      <c r="M12" s="18"/>
      <c r="N12" s="10"/>
      <c r="O12"/>
      <c r="P12"/>
      <c r="Q12"/>
      <c r="R12"/>
      <c r="S12"/>
      <c r="T12"/>
      <c r="U12"/>
      <c r="V12"/>
      <c r="W12" s="1"/>
      <c r="X12" s="1"/>
    </row>
    <row r="13" spans="1:24" ht="11.25" customHeight="1">
      <c r="A13" s="17">
        <v>3</v>
      </c>
      <c r="B13" s="25" t="s">
        <v>23</v>
      </c>
      <c r="C13" s="17">
        <v>3</v>
      </c>
      <c r="D13" s="17" t="s">
        <v>116</v>
      </c>
      <c r="E13" s="17" t="s">
        <v>16</v>
      </c>
      <c r="F13" s="39">
        <f t="shared" si="0"/>
        <v>45</v>
      </c>
      <c r="G13" s="3">
        <v>15</v>
      </c>
      <c r="H13" s="10">
        <v>30</v>
      </c>
      <c r="I13" s="18">
        <v>1</v>
      </c>
      <c r="J13" s="10">
        <v>2</v>
      </c>
      <c r="K13" s="14"/>
      <c r="L13" s="10"/>
      <c r="M13" s="18"/>
      <c r="N13" s="10"/>
      <c r="O13"/>
      <c r="P13"/>
      <c r="Q13"/>
      <c r="R13"/>
      <c r="S13"/>
      <c r="T13"/>
      <c r="U13"/>
      <c r="V13"/>
      <c r="W13" s="1"/>
      <c r="X13" s="1"/>
    </row>
    <row r="14" spans="1:24" ht="11.25" customHeight="1">
      <c r="A14" s="17">
        <v>4</v>
      </c>
      <c r="B14" s="25" t="s">
        <v>182</v>
      </c>
      <c r="C14" s="17">
        <v>3</v>
      </c>
      <c r="D14" s="17" t="s">
        <v>117</v>
      </c>
      <c r="E14" s="17" t="s">
        <v>16</v>
      </c>
      <c r="F14" s="38">
        <f t="shared" si="0"/>
        <v>45</v>
      </c>
      <c r="G14" s="3">
        <v>15</v>
      </c>
      <c r="H14" s="10">
        <v>30</v>
      </c>
      <c r="I14" s="18">
        <v>1</v>
      </c>
      <c r="J14" s="10">
        <v>2</v>
      </c>
      <c r="K14" s="14"/>
      <c r="L14" s="10"/>
      <c r="M14" s="18"/>
      <c r="N14" s="10"/>
      <c r="O14"/>
      <c r="P14"/>
      <c r="Q14"/>
      <c r="R14"/>
      <c r="S14"/>
      <c r="T14"/>
      <c r="U14"/>
      <c r="V14"/>
      <c r="W14" s="1"/>
      <c r="X14" s="1"/>
    </row>
    <row r="15" spans="1:24" ht="11.25" customHeight="1">
      <c r="A15" s="17">
        <v>5</v>
      </c>
      <c r="B15" s="25" t="s">
        <v>24</v>
      </c>
      <c r="C15" s="17">
        <v>3</v>
      </c>
      <c r="D15" s="17" t="s">
        <v>117</v>
      </c>
      <c r="E15" s="17" t="s">
        <v>16</v>
      </c>
      <c r="F15" s="39">
        <f t="shared" si="0"/>
        <v>30</v>
      </c>
      <c r="G15" s="3">
        <v>15</v>
      </c>
      <c r="H15" s="10">
        <v>15</v>
      </c>
      <c r="I15" s="18">
        <v>1</v>
      </c>
      <c r="J15" s="10">
        <v>1</v>
      </c>
      <c r="K15" s="14"/>
      <c r="L15" s="10"/>
      <c r="M15" s="18"/>
      <c r="N15" s="10"/>
      <c r="O15"/>
      <c r="P15"/>
      <c r="Q15"/>
      <c r="R15"/>
      <c r="S15"/>
      <c r="T15"/>
      <c r="U15"/>
      <c r="V15"/>
      <c r="W15" s="1"/>
      <c r="X15" s="1"/>
    </row>
    <row r="16" spans="1:24" ht="11.25" customHeight="1" thickBot="1">
      <c r="A16" s="23">
        <v>6</v>
      </c>
      <c r="B16" s="26" t="s">
        <v>25</v>
      </c>
      <c r="C16" s="23">
        <v>3</v>
      </c>
      <c r="D16" s="23" t="s">
        <v>117</v>
      </c>
      <c r="E16" s="23" t="s">
        <v>16</v>
      </c>
      <c r="F16" s="40">
        <f t="shared" si="0"/>
        <v>30</v>
      </c>
      <c r="G16" s="34">
        <v>15</v>
      </c>
      <c r="H16" s="35">
        <v>15</v>
      </c>
      <c r="I16" s="33">
        <v>1</v>
      </c>
      <c r="J16" s="35">
        <v>1</v>
      </c>
      <c r="K16" s="36"/>
      <c r="L16" s="35"/>
      <c r="M16" s="33"/>
      <c r="N16" s="35"/>
      <c r="O16"/>
      <c r="P16"/>
      <c r="Q16"/>
      <c r="R16"/>
      <c r="S16"/>
      <c r="T16"/>
      <c r="U16"/>
      <c r="V16"/>
      <c r="W16" s="1"/>
      <c r="X16" s="1"/>
    </row>
    <row r="17" spans="1:24" ht="11.25" customHeight="1">
      <c r="A17" s="53">
        <v>7</v>
      </c>
      <c r="B17" s="52" t="s">
        <v>44</v>
      </c>
      <c r="C17" s="53">
        <v>5</v>
      </c>
      <c r="D17" s="53" t="s">
        <v>116</v>
      </c>
      <c r="E17" s="53" t="s">
        <v>19</v>
      </c>
      <c r="F17" s="54">
        <f t="shared" si="0"/>
        <v>60</v>
      </c>
      <c r="G17" s="55">
        <v>30</v>
      </c>
      <c r="H17" s="56">
        <v>30</v>
      </c>
      <c r="I17" s="57">
        <v>2</v>
      </c>
      <c r="J17" s="56">
        <v>2</v>
      </c>
      <c r="K17" s="58"/>
      <c r="L17" s="56"/>
      <c r="M17" s="57"/>
      <c r="N17" s="56"/>
      <c r="O17"/>
      <c r="P17"/>
      <c r="Q17"/>
      <c r="R17"/>
      <c r="S17"/>
      <c r="T17"/>
      <c r="U17"/>
      <c r="V17"/>
      <c r="W17" s="1"/>
      <c r="X17" s="1"/>
    </row>
    <row r="18" spans="1:24" ht="11.25" customHeight="1">
      <c r="A18" s="17">
        <v>8</v>
      </c>
      <c r="B18" s="25" t="s">
        <v>27</v>
      </c>
      <c r="C18" s="17">
        <v>5</v>
      </c>
      <c r="D18" s="17" t="s">
        <v>116</v>
      </c>
      <c r="E18" s="17" t="s">
        <v>19</v>
      </c>
      <c r="F18" s="38">
        <f t="shared" si="0"/>
        <v>60</v>
      </c>
      <c r="G18" s="3">
        <v>30</v>
      </c>
      <c r="H18" s="10">
        <v>30</v>
      </c>
      <c r="I18" s="18">
        <v>2</v>
      </c>
      <c r="J18" s="10">
        <v>2</v>
      </c>
      <c r="K18" s="14"/>
      <c r="L18" s="10"/>
      <c r="M18" s="18"/>
      <c r="N18" s="10"/>
      <c r="O18"/>
      <c r="P18"/>
      <c r="Q18"/>
      <c r="R18"/>
      <c r="S18"/>
      <c r="T18"/>
      <c r="U18"/>
      <c r="V18"/>
      <c r="W18" s="1"/>
      <c r="X18" s="1"/>
    </row>
    <row r="19" spans="1:24" ht="11.25" customHeight="1">
      <c r="A19" s="17">
        <v>9</v>
      </c>
      <c r="B19" s="25" t="s">
        <v>167</v>
      </c>
      <c r="C19" s="17">
        <v>5</v>
      </c>
      <c r="D19" s="17" t="s">
        <v>116</v>
      </c>
      <c r="E19" s="17" t="s">
        <v>19</v>
      </c>
      <c r="F19" s="39">
        <f t="shared" si="0"/>
        <v>60</v>
      </c>
      <c r="G19" s="3">
        <v>30</v>
      </c>
      <c r="H19" s="10">
        <v>30</v>
      </c>
      <c r="I19" s="18"/>
      <c r="J19" s="10"/>
      <c r="K19" s="14">
        <v>2</v>
      </c>
      <c r="L19" s="10">
        <v>2</v>
      </c>
      <c r="M19" s="18"/>
      <c r="N19" s="10"/>
      <c r="O19"/>
      <c r="P19"/>
      <c r="Q19"/>
      <c r="R19"/>
      <c r="S19"/>
      <c r="T19"/>
      <c r="U19"/>
      <c r="V19"/>
      <c r="W19" s="1"/>
      <c r="X19" s="1"/>
    </row>
    <row r="20" spans="1:24" ht="11.25" customHeight="1" thickBot="1">
      <c r="A20" s="60">
        <v>10</v>
      </c>
      <c r="B20" s="59" t="s">
        <v>42</v>
      </c>
      <c r="C20" s="60">
        <v>5</v>
      </c>
      <c r="D20" s="60" t="s">
        <v>116</v>
      </c>
      <c r="E20" s="60" t="s">
        <v>19</v>
      </c>
      <c r="F20" s="61">
        <f t="shared" si="0"/>
        <v>60</v>
      </c>
      <c r="G20" s="62">
        <v>30</v>
      </c>
      <c r="H20" s="63">
        <v>30</v>
      </c>
      <c r="I20" s="64"/>
      <c r="J20" s="63"/>
      <c r="K20" s="65">
        <v>2</v>
      </c>
      <c r="L20" s="63">
        <v>2</v>
      </c>
      <c r="M20" s="64"/>
      <c r="N20" s="63"/>
      <c r="O20"/>
      <c r="P20"/>
      <c r="Q20"/>
      <c r="R20"/>
      <c r="S20"/>
      <c r="T20"/>
      <c r="U20"/>
      <c r="V20"/>
      <c r="W20" s="1"/>
      <c r="X20" s="1"/>
    </row>
    <row r="21" spans="1:24" ht="11.25" customHeight="1">
      <c r="A21" s="30">
        <v>11</v>
      </c>
      <c r="B21" s="37" t="s">
        <v>29</v>
      </c>
      <c r="C21" s="30">
        <v>4</v>
      </c>
      <c r="D21" s="30" t="s">
        <v>116</v>
      </c>
      <c r="E21" s="30" t="s">
        <v>18</v>
      </c>
      <c r="F21" s="39">
        <f t="shared" si="0"/>
        <v>45</v>
      </c>
      <c r="G21" s="31">
        <v>30</v>
      </c>
      <c r="H21" s="27">
        <v>15</v>
      </c>
      <c r="I21" s="19"/>
      <c r="J21" s="27"/>
      <c r="K21" s="28">
        <v>2</v>
      </c>
      <c r="L21" s="27">
        <v>1</v>
      </c>
      <c r="M21" s="19"/>
      <c r="N21" s="27"/>
      <c r="O21"/>
      <c r="P21"/>
      <c r="Q21"/>
      <c r="R21"/>
      <c r="S21"/>
      <c r="T21"/>
      <c r="U21"/>
      <c r="V21"/>
      <c r="W21" s="1"/>
      <c r="X21" s="1"/>
    </row>
    <row r="22" spans="1:24" s="122" customFormat="1" ht="11.25" customHeight="1">
      <c r="A22" s="110">
        <v>12</v>
      </c>
      <c r="B22" s="142" t="s">
        <v>30</v>
      </c>
      <c r="C22" s="110">
        <v>5</v>
      </c>
      <c r="D22" s="110" t="s">
        <v>117</v>
      </c>
      <c r="E22" s="110" t="s">
        <v>19</v>
      </c>
      <c r="F22" s="143">
        <f t="shared" si="0"/>
        <v>60</v>
      </c>
      <c r="G22" s="114">
        <v>30</v>
      </c>
      <c r="H22" s="115">
        <v>30</v>
      </c>
      <c r="I22" s="117"/>
      <c r="J22" s="115"/>
      <c r="K22" s="116">
        <v>2</v>
      </c>
      <c r="L22" s="115">
        <v>2</v>
      </c>
      <c r="M22" s="117"/>
      <c r="N22" s="115"/>
      <c r="O22" s="140"/>
      <c r="P22" s="140"/>
      <c r="Q22" s="140"/>
      <c r="R22" s="140"/>
      <c r="S22" s="140"/>
      <c r="T22" s="140"/>
      <c r="U22" s="140"/>
      <c r="V22" s="140"/>
      <c r="W22" s="141"/>
      <c r="X22" s="141"/>
    </row>
    <row r="23" spans="1:24" s="123" customFormat="1" ht="11.25" customHeight="1">
      <c r="A23" s="110">
        <v>13</v>
      </c>
      <c r="B23" s="142" t="s">
        <v>31</v>
      </c>
      <c r="C23" s="110">
        <v>5</v>
      </c>
      <c r="D23" s="110" t="s">
        <v>117</v>
      </c>
      <c r="E23" s="110" t="s">
        <v>19</v>
      </c>
      <c r="F23" s="143">
        <f t="shared" si="0"/>
        <v>60</v>
      </c>
      <c r="G23" s="114">
        <v>30</v>
      </c>
      <c r="H23" s="115">
        <v>30</v>
      </c>
      <c r="I23" s="117"/>
      <c r="J23" s="115"/>
      <c r="K23" s="116">
        <v>2</v>
      </c>
      <c r="L23" s="115">
        <v>2</v>
      </c>
      <c r="M23" s="117"/>
      <c r="N23" s="115"/>
      <c r="O23" s="140"/>
      <c r="P23" s="140"/>
      <c r="Q23" s="140"/>
      <c r="R23" s="140"/>
      <c r="S23" s="140"/>
      <c r="T23" s="140"/>
      <c r="U23" s="140"/>
      <c r="V23" s="140"/>
      <c r="W23" s="144"/>
      <c r="X23" s="144"/>
    </row>
    <row r="24" spans="1:24" s="123" customFormat="1" ht="11.25" customHeight="1">
      <c r="A24" s="110">
        <v>14</v>
      </c>
      <c r="B24" s="168" t="s">
        <v>32</v>
      </c>
      <c r="C24" s="110">
        <v>5</v>
      </c>
      <c r="D24" s="110" t="s">
        <v>117</v>
      </c>
      <c r="E24" s="110" t="s">
        <v>19</v>
      </c>
      <c r="F24" s="143">
        <f t="shared" si="0"/>
        <v>60</v>
      </c>
      <c r="G24" s="114">
        <v>30</v>
      </c>
      <c r="H24" s="115">
        <v>30</v>
      </c>
      <c r="I24" s="117"/>
      <c r="J24" s="115"/>
      <c r="K24" s="116">
        <v>2</v>
      </c>
      <c r="L24" s="115">
        <v>2</v>
      </c>
      <c r="M24" s="117"/>
      <c r="N24" s="115"/>
      <c r="O24" s="140"/>
      <c r="P24" s="140"/>
      <c r="Q24" s="140"/>
      <c r="R24" s="140"/>
      <c r="S24" s="140"/>
      <c r="T24" s="140"/>
      <c r="U24" s="140"/>
      <c r="V24" s="140"/>
      <c r="W24" s="144"/>
      <c r="X24" s="144"/>
    </row>
    <row r="25" spans="1:24" ht="11.25" customHeight="1">
      <c r="A25" s="17">
        <v>15</v>
      </c>
      <c r="B25" s="25" t="s">
        <v>33</v>
      </c>
      <c r="C25" s="17">
        <v>5</v>
      </c>
      <c r="D25" s="17" t="s">
        <v>117</v>
      </c>
      <c r="E25" s="17" t="s">
        <v>19</v>
      </c>
      <c r="F25" s="38">
        <f t="shared" si="0"/>
        <v>45</v>
      </c>
      <c r="G25" s="3">
        <v>30</v>
      </c>
      <c r="H25" s="10">
        <v>15</v>
      </c>
      <c r="I25" s="18"/>
      <c r="J25" s="10"/>
      <c r="K25" s="14"/>
      <c r="L25" s="10"/>
      <c r="M25" s="18">
        <v>2</v>
      </c>
      <c r="N25" s="10">
        <v>1</v>
      </c>
      <c r="O25"/>
      <c r="P25"/>
      <c r="Q25"/>
      <c r="R25"/>
      <c r="S25"/>
      <c r="T25"/>
      <c r="U25"/>
      <c r="V25"/>
      <c r="W25" s="1"/>
      <c r="X25" s="1"/>
    </row>
    <row r="26" spans="1:24" s="122" customFormat="1" ht="11.25" customHeight="1">
      <c r="A26" s="110">
        <v>16</v>
      </c>
      <c r="B26" s="131" t="s">
        <v>34</v>
      </c>
      <c r="C26" s="110">
        <v>3</v>
      </c>
      <c r="D26" s="110" t="s">
        <v>118</v>
      </c>
      <c r="E26" s="110" t="s">
        <v>20</v>
      </c>
      <c r="F26" s="143">
        <f t="shared" si="0"/>
        <v>45</v>
      </c>
      <c r="G26" s="114" t="s">
        <v>14</v>
      </c>
      <c r="H26" s="115">
        <v>45</v>
      </c>
      <c r="I26" s="117"/>
      <c r="J26" s="115">
        <v>3</v>
      </c>
      <c r="K26" s="116"/>
      <c r="L26" s="115"/>
      <c r="M26" s="117"/>
      <c r="N26" s="115"/>
      <c r="O26" s="140"/>
      <c r="P26" s="140"/>
      <c r="Q26" s="140"/>
      <c r="R26" s="140"/>
      <c r="S26" s="140"/>
      <c r="T26" s="140"/>
      <c r="U26" s="140"/>
      <c r="V26" s="140"/>
      <c r="W26" s="141"/>
      <c r="X26" s="141"/>
    </row>
    <row r="27" spans="1:14" s="140" customFormat="1" ht="11.25" customHeight="1" thickBot="1">
      <c r="A27" s="126">
        <v>17</v>
      </c>
      <c r="B27" s="154" t="s">
        <v>35</v>
      </c>
      <c r="C27" s="126">
        <v>20</v>
      </c>
      <c r="D27" s="126" t="s">
        <v>124</v>
      </c>
      <c r="E27" s="126" t="s">
        <v>180</v>
      </c>
      <c r="F27" s="145">
        <f>SUM(G27:H27)</f>
        <v>90</v>
      </c>
      <c r="G27" s="146" t="s">
        <v>14</v>
      </c>
      <c r="H27" s="147">
        <v>90</v>
      </c>
      <c r="I27" s="148"/>
      <c r="J27" s="147"/>
      <c r="K27" s="149"/>
      <c r="L27" s="147"/>
      <c r="M27" s="148"/>
      <c r="N27" s="147">
        <v>6</v>
      </c>
    </row>
    <row r="28" spans="1:17" ht="12" customHeight="1">
      <c r="A28" s="242" t="s">
        <v>183</v>
      </c>
      <c r="B28" s="243"/>
      <c r="C28" s="308">
        <f>SUM(C11:C27)</f>
        <v>83</v>
      </c>
      <c r="D28" s="262"/>
      <c r="E28" s="262"/>
      <c r="F28" s="295">
        <f aca="true" t="shared" si="1" ref="F28:N28">SUM(F11:F27)</f>
        <v>900</v>
      </c>
      <c r="G28" s="41">
        <f t="shared" si="1"/>
        <v>360</v>
      </c>
      <c r="H28" s="42">
        <f t="shared" si="1"/>
        <v>540</v>
      </c>
      <c r="I28" s="43">
        <f t="shared" si="1"/>
        <v>10</v>
      </c>
      <c r="J28" s="41">
        <f t="shared" si="1"/>
        <v>15</v>
      </c>
      <c r="K28" s="41">
        <f t="shared" si="1"/>
        <v>12</v>
      </c>
      <c r="L28" s="41">
        <f t="shared" si="1"/>
        <v>12</v>
      </c>
      <c r="M28" s="41">
        <f t="shared" si="1"/>
        <v>2</v>
      </c>
      <c r="N28" s="42">
        <f t="shared" si="1"/>
        <v>9</v>
      </c>
      <c r="Q28" s="71"/>
    </row>
    <row r="29" spans="1:17" ht="12" customHeight="1" thickBot="1">
      <c r="A29" s="260"/>
      <c r="B29" s="261"/>
      <c r="C29" s="301"/>
      <c r="D29" s="263"/>
      <c r="E29" s="263"/>
      <c r="F29" s="296"/>
      <c r="G29" s="44">
        <f>(G28/F28)*100</f>
        <v>40</v>
      </c>
      <c r="H29" s="45">
        <f>(H28/F28)*100</f>
        <v>60</v>
      </c>
      <c r="I29" s="259">
        <f>I28+J28</f>
        <v>25</v>
      </c>
      <c r="J29" s="285"/>
      <c r="K29" s="285">
        <f>K28+L28</f>
        <v>24</v>
      </c>
      <c r="L29" s="285"/>
      <c r="M29" s="285">
        <f>M28+N28</f>
        <v>11</v>
      </c>
      <c r="N29" s="286"/>
      <c r="Q29" s="71"/>
    </row>
    <row r="30" spans="1:17" ht="12" customHeight="1">
      <c r="A30" s="256" t="s">
        <v>97</v>
      </c>
      <c r="B30" s="257"/>
      <c r="C30" s="306" t="s">
        <v>12</v>
      </c>
      <c r="D30" s="272"/>
      <c r="E30" s="272"/>
      <c r="F30" s="272"/>
      <c r="G30" s="272"/>
      <c r="H30" s="273"/>
      <c r="I30" s="305">
        <v>4</v>
      </c>
      <c r="J30" s="306"/>
      <c r="K30" s="307">
        <v>3</v>
      </c>
      <c r="L30" s="306"/>
      <c r="M30" s="307" t="s">
        <v>119</v>
      </c>
      <c r="N30" s="308"/>
      <c r="Q30" s="71"/>
    </row>
    <row r="31" spans="1:17" ht="12" customHeight="1" thickBot="1">
      <c r="A31" s="196" t="s">
        <v>98</v>
      </c>
      <c r="B31" s="197"/>
      <c r="C31" s="259" t="s">
        <v>13</v>
      </c>
      <c r="D31" s="285"/>
      <c r="E31" s="285"/>
      <c r="F31" s="285"/>
      <c r="G31" s="285"/>
      <c r="H31" s="286"/>
      <c r="I31" s="258">
        <v>30</v>
      </c>
      <c r="J31" s="259"/>
      <c r="K31" s="300">
        <v>30</v>
      </c>
      <c r="L31" s="259"/>
      <c r="M31" s="300">
        <v>30</v>
      </c>
      <c r="N31" s="301"/>
      <c r="Q31" s="72"/>
    </row>
    <row r="32" spans="1:14" ht="12" customHeight="1" thickBot="1">
      <c r="A32" s="196" t="s">
        <v>101</v>
      </c>
      <c r="B32" s="197"/>
      <c r="C32" s="169"/>
      <c r="D32" s="302" t="s">
        <v>38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4"/>
    </row>
    <row r="33" spans="1:14" ht="12" customHeight="1">
      <c r="A33" s="196" t="s">
        <v>104</v>
      </c>
      <c r="B33" s="197"/>
      <c r="C33" s="169"/>
      <c r="D33" s="151">
        <v>1</v>
      </c>
      <c r="E33" s="298" t="s">
        <v>165</v>
      </c>
      <c r="F33" s="298"/>
      <c r="G33" s="298"/>
      <c r="H33" s="298"/>
      <c r="I33" s="298"/>
      <c r="J33" s="298"/>
      <c r="K33" s="298"/>
      <c r="L33" s="298"/>
      <c r="M33" s="298"/>
      <c r="N33" s="299"/>
    </row>
    <row r="34" spans="1:14" ht="12" customHeight="1">
      <c r="A34" s="196" t="s">
        <v>105</v>
      </c>
      <c r="B34" s="197"/>
      <c r="C34" s="169"/>
      <c r="D34" s="152">
        <v>2</v>
      </c>
      <c r="E34" s="287" t="s">
        <v>28</v>
      </c>
      <c r="F34" s="287"/>
      <c r="G34" s="287"/>
      <c r="H34" s="287"/>
      <c r="I34" s="287"/>
      <c r="J34" s="287"/>
      <c r="K34" s="287"/>
      <c r="L34" s="287"/>
      <c r="M34" s="287"/>
      <c r="N34" s="288"/>
    </row>
    <row r="35" spans="1:14" ht="12" customHeight="1">
      <c r="A35" s="196" t="s">
        <v>107</v>
      </c>
      <c r="B35" s="197"/>
      <c r="C35" s="169"/>
      <c r="D35" s="152">
        <v>3</v>
      </c>
      <c r="E35" s="287" t="s">
        <v>43</v>
      </c>
      <c r="F35" s="287"/>
      <c r="G35" s="287"/>
      <c r="H35" s="287"/>
      <c r="I35" s="287"/>
      <c r="J35" s="287"/>
      <c r="K35" s="287"/>
      <c r="L35" s="287"/>
      <c r="M35" s="287"/>
      <c r="N35" s="288"/>
    </row>
    <row r="36" spans="1:14" ht="12" customHeight="1">
      <c r="A36" s="196" t="s">
        <v>108</v>
      </c>
      <c r="B36" s="197"/>
      <c r="C36" s="169"/>
      <c r="D36" s="152">
        <v>4</v>
      </c>
      <c r="E36" s="287" t="s">
        <v>26</v>
      </c>
      <c r="F36" s="287"/>
      <c r="G36" s="287"/>
      <c r="H36" s="287"/>
      <c r="I36" s="287"/>
      <c r="J36" s="287"/>
      <c r="K36" s="287"/>
      <c r="L36" s="287"/>
      <c r="M36" s="287"/>
      <c r="N36" s="288"/>
    </row>
    <row r="37" spans="1:14" ht="12" customHeight="1">
      <c r="A37" s="196" t="s">
        <v>109</v>
      </c>
      <c r="B37" s="197"/>
      <c r="C37" s="169"/>
      <c r="D37" s="152">
        <v>5</v>
      </c>
      <c r="E37" s="289" t="s">
        <v>49</v>
      </c>
      <c r="F37" s="290"/>
      <c r="G37" s="290"/>
      <c r="H37" s="290"/>
      <c r="I37" s="290"/>
      <c r="J37" s="290"/>
      <c r="K37" s="290"/>
      <c r="L37" s="290"/>
      <c r="M37" s="290"/>
      <c r="N37" s="291"/>
    </row>
    <row r="38" spans="1:14" ht="12" customHeight="1" thickBot="1">
      <c r="A38" s="196" t="s">
        <v>174</v>
      </c>
      <c r="B38" s="197"/>
      <c r="C38" s="169"/>
      <c r="D38" s="153">
        <v>6</v>
      </c>
      <c r="E38" s="309"/>
      <c r="F38" s="309"/>
      <c r="G38" s="309"/>
      <c r="H38" s="309"/>
      <c r="I38" s="309"/>
      <c r="J38" s="309"/>
      <c r="K38" s="309"/>
      <c r="L38" s="309"/>
      <c r="M38" s="309"/>
      <c r="N38" s="310"/>
    </row>
    <row r="39" spans="1:14" ht="12" customHeight="1" thickBot="1">
      <c r="A39" s="196" t="s">
        <v>110</v>
      </c>
      <c r="B39" s="197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70"/>
    </row>
    <row r="40" spans="1:14" ht="12" customHeight="1" thickBot="1">
      <c r="A40" s="196" t="s">
        <v>181</v>
      </c>
      <c r="B40" s="197"/>
      <c r="C40" s="109"/>
      <c r="D40" s="66"/>
      <c r="E40" s="82" t="s">
        <v>113</v>
      </c>
      <c r="F40" s="109"/>
      <c r="G40" s="109"/>
      <c r="H40" s="109"/>
      <c r="I40" s="109"/>
      <c r="J40" s="109"/>
      <c r="K40" s="109"/>
      <c r="L40" s="109"/>
      <c r="M40" s="109"/>
      <c r="N40" s="170"/>
    </row>
    <row r="41" spans="1:14" ht="12" customHeight="1">
      <c r="A41" s="196" t="s">
        <v>111</v>
      </c>
      <c r="B41" s="197"/>
      <c r="C41" s="109"/>
      <c r="D41" s="171" t="s">
        <v>166</v>
      </c>
      <c r="E41" s="311" t="s">
        <v>179</v>
      </c>
      <c r="F41" s="312"/>
      <c r="G41" s="312"/>
      <c r="H41" s="312"/>
      <c r="I41" s="312"/>
      <c r="J41" s="312"/>
      <c r="K41" s="312"/>
      <c r="L41" s="312"/>
      <c r="M41" s="312"/>
      <c r="N41" s="313"/>
    </row>
    <row r="42" spans="1:14" ht="12" customHeight="1" thickBot="1">
      <c r="A42" s="163"/>
      <c r="B42" s="162" t="s">
        <v>184</v>
      </c>
      <c r="C42" s="172"/>
      <c r="D42" s="172"/>
      <c r="E42" s="314"/>
      <c r="F42" s="314"/>
      <c r="G42" s="314"/>
      <c r="H42" s="314"/>
      <c r="I42" s="314"/>
      <c r="J42" s="314"/>
      <c r="K42" s="314"/>
      <c r="L42" s="314"/>
      <c r="M42" s="314"/>
      <c r="N42" s="315"/>
    </row>
    <row r="43" spans="1:14" ht="12" customHeight="1">
      <c r="A43" s="108"/>
      <c r="B43" s="82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4:14" ht="11.25" customHeight="1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ht="11.25" customHeight="1">
      <c r="B45" s="164"/>
    </row>
    <row r="46" ht="11.25" customHeight="1"/>
    <row r="47" ht="11.25" customHeight="1"/>
    <row r="48" ht="11.25" customHeight="1"/>
    <row r="49" ht="11.25" customHeight="1"/>
    <row r="50" ht="11.25" customHeight="1"/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"/>
      <c r="X51" s="1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"/>
      <c r="X52" s="1"/>
    </row>
    <row r="53" spans="1:2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"/>
      <c r="X53" s="1"/>
    </row>
    <row r="54" spans="1:2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"/>
    </row>
    <row r="55" spans="1:2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"/>
      <c r="X55" s="1"/>
    </row>
    <row r="56" spans="1:2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"/>
      <c r="X56" s="1"/>
    </row>
    <row r="57" spans="1:2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"/>
      <c r="X57" s="1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</sheetData>
  <sheetProtection/>
  <mergeCells count="54">
    <mergeCell ref="E41:N42"/>
    <mergeCell ref="A32:B32"/>
    <mergeCell ref="A33:B33"/>
    <mergeCell ref="A34:B34"/>
    <mergeCell ref="D32:N32"/>
    <mergeCell ref="E33:N33"/>
    <mergeCell ref="E34:N34"/>
    <mergeCell ref="E38:N38"/>
    <mergeCell ref="A41:B41"/>
    <mergeCell ref="A35:B35"/>
    <mergeCell ref="A30:B30"/>
    <mergeCell ref="A31:B31"/>
    <mergeCell ref="M29:N29"/>
    <mergeCell ref="C30:H30"/>
    <mergeCell ref="C31:H31"/>
    <mergeCell ref="I30:J30"/>
    <mergeCell ref="K30:L30"/>
    <mergeCell ref="M30:N30"/>
    <mergeCell ref="I31:J31"/>
    <mergeCell ref="K31:L31"/>
    <mergeCell ref="A3:O3"/>
    <mergeCell ref="A5:O5"/>
    <mergeCell ref="M9:N9"/>
    <mergeCell ref="I7:L7"/>
    <mergeCell ref="E7:E10"/>
    <mergeCell ref="F9:F10"/>
    <mergeCell ref="G9:G10"/>
    <mergeCell ref="H9:H10"/>
    <mergeCell ref="A7:A10"/>
    <mergeCell ref="B7:B10"/>
    <mergeCell ref="K9:L9"/>
    <mergeCell ref="D7:D10"/>
    <mergeCell ref="C7:C10"/>
    <mergeCell ref="A28:B29"/>
    <mergeCell ref="I9:J9"/>
    <mergeCell ref="C28:C29"/>
    <mergeCell ref="D28:D29"/>
    <mergeCell ref="E28:E29"/>
    <mergeCell ref="F28:F29"/>
    <mergeCell ref="A40:B40"/>
    <mergeCell ref="A36:B36"/>
    <mergeCell ref="A37:B37"/>
    <mergeCell ref="A38:B38"/>
    <mergeCell ref="A39:B39"/>
    <mergeCell ref="K1:N1"/>
    <mergeCell ref="M31:N31"/>
    <mergeCell ref="E37:N37"/>
    <mergeCell ref="E35:N35"/>
    <mergeCell ref="E36:N36"/>
    <mergeCell ref="M7:N7"/>
    <mergeCell ref="I8:N8"/>
    <mergeCell ref="F7:H8"/>
    <mergeCell ref="I29:J29"/>
    <mergeCell ref="K29:L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14" min="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Bogdał</dc:creator>
  <cp:keywords/>
  <dc:description/>
  <cp:lastModifiedBy>baku</cp:lastModifiedBy>
  <cp:lastPrinted>2012-10-15T15:02:09Z</cp:lastPrinted>
  <dcterms:created xsi:type="dcterms:W3CDTF">2011-02-16T11:26:40Z</dcterms:created>
  <dcterms:modified xsi:type="dcterms:W3CDTF">2013-02-18T08:28:27Z</dcterms:modified>
  <cp:category/>
  <cp:version/>
  <cp:contentType/>
  <cp:contentStatus/>
</cp:coreProperties>
</file>